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sotac24-my.sharepoint.com/personal/cfinanciero_asotac24_onmicrosoft_com/Documents/Documentos/INFORMACIÓN PUBLICA 2026/2026 información www asotacgua.com/6. JUNIO 2026/Numeral 8/"/>
    </mc:Choice>
  </mc:AlternateContent>
  <xr:revisionPtr revIDLastSave="3515" documentId="8_{9B29D763-D5CD-4B95-B632-1B3EB98CE957}" xr6:coauthVersionLast="47" xr6:coauthVersionMax="47" xr10:uidLastSave="{8C458EF1-6304-451B-BAE9-F9070481222A}"/>
  <bookViews>
    <workbookView xWindow="-120" yWindow="-120" windowWidth="29040" windowHeight="15720" tabRatio="906" activeTab="5" xr2:uid="{00000000-000D-0000-FFFF-FFFF00000000}"/>
  </bookViews>
  <sheets>
    <sheet name="ENERO 2026" sheetId="87" r:id="rId1"/>
    <sheet name="FEBRERO 2026" sheetId="93" r:id="rId2"/>
    <sheet name="MARZO 2026" sheetId="94" r:id="rId3"/>
    <sheet name="ABRIL 2026" sheetId="95" r:id="rId4"/>
    <sheet name="MAYO 2026" sheetId="96" r:id="rId5"/>
    <sheet name="JUNIO 2026" sheetId="97" r:id="rId6"/>
  </sheets>
  <externalReferences>
    <externalReference r:id="rId7"/>
  </externalReferences>
  <definedNames>
    <definedName name="_xlnm.Print_Area" localSheetId="3">'ABRIL 2026'!$A$1:$U$190</definedName>
    <definedName name="_xlnm.Print_Area" localSheetId="0">'ENERO 2026'!$A$1:$U$183</definedName>
    <definedName name="_xlnm.Print_Area" localSheetId="1">'FEBRERO 2026'!$A$1:$U$182</definedName>
    <definedName name="_xlnm.Print_Area" localSheetId="5">'JUNIO 2026'!$A$1:$U$190</definedName>
    <definedName name="_xlnm.Print_Area" localSheetId="2">'MARZO 2026'!$A$1:$U$183</definedName>
    <definedName name="_xlnm.Print_Area" localSheetId="4">'MAYO 2026'!$A$1:$U$190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39" i="97" l="1"/>
  <c r="S25" i="96"/>
  <c r="S22" i="96"/>
  <c r="S21" i="96"/>
  <c r="S20" i="96"/>
  <c r="S19" i="96"/>
  <c r="S18" i="96"/>
  <c r="S15" i="96"/>
  <c r="S12" i="96"/>
  <c r="S10" i="96"/>
  <c r="S141" i="96" l="1"/>
  <c r="S140" i="96"/>
  <c r="S139" i="96"/>
  <c r="S138" i="96"/>
  <c r="S137" i="96"/>
  <c r="S133" i="96"/>
  <c r="S132" i="96"/>
  <c r="S131" i="96"/>
  <c r="S130" i="96"/>
  <c r="S129" i="96"/>
  <c r="S128" i="96"/>
  <c r="S127" i="96"/>
  <c r="S126" i="96"/>
  <c r="S121" i="96"/>
  <c r="S120" i="96"/>
  <c r="S119" i="96"/>
  <c r="S118" i="96"/>
  <c r="S117" i="96"/>
  <c r="S116" i="96"/>
  <c r="S115" i="96"/>
  <c r="S114" i="96"/>
  <c r="S113" i="96"/>
  <c r="S112" i="96"/>
  <c r="S111" i="96"/>
  <c r="S110" i="96"/>
  <c r="S109" i="96"/>
  <c r="S108" i="96"/>
  <c r="S107" i="96"/>
  <c r="S106" i="96"/>
  <c r="S105" i="96"/>
  <c r="S104" i="96"/>
  <c r="S103" i="96"/>
  <c r="S102" i="96"/>
  <c r="S101" i="96"/>
  <c r="S100" i="96"/>
  <c r="S99" i="96"/>
  <c r="S98" i="96"/>
  <c r="S97" i="96"/>
  <c r="S96" i="96"/>
  <c r="S95" i="96"/>
  <c r="S94" i="96"/>
  <c r="S93" i="96"/>
  <c r="S92" i="96"/>
  <c r="S91" i="96"/>
  <c r="S90" i="96"/>
  <c r="S89" i="96"/>
  <c r="S88" i="96"/>
  <c r="S87" i="96"/>
  <c r="S86" i="96"/>
  <c r="S85" i="96"/>
  <c r="S82" i="96"/>
  <c r="S81" i="96"/>
  <c r="S80" i="96"/>
  <c r="S79" i="96"/>
  <c r="S78" i="96"/>
  <c r="S77" i="96"/>
  <c r="S76" i="96"/>
  <c r="S75" i="96"/>
  <c r="S74" i="96"/>
  <c r="S73" i="96"/>
  <c r="S72" i="96"/>
  <c r="S71" i="96"/>
  <c r="S70" i="96"/>
  <c r="S69" i="96"/>
  <c r="S68" i="96"/>
  <c r="S67" i="96"/>
  <c r="S66" i="96"/>
  <c r="S65" i="96"/>
  <c r="S64" i="96"/>
  <c r="S62" i="96"/>
  <c r="S61" i="96"/>
  <c r="S60" i="96"/>
  <c r="S59" i="96"/>
  <c r="S58" i="96"/>
  <c r="S57" i="96"/>
  <c r="S56" i="96"/>
  <c r="S55" i="96"/>
  <c r="S54" i="96"/>
  <c r="S53" i="96"/>
  <c r="S52" i="96"/>
  <c r="S51" i="96"/>
  <c r="S50" i="96"/>
  <c r="S49" i="96"/>
  <c r="S48" i="96"/>
  <c r="S47" i="96"/>
  <c r="S46" i="96"/>
  <c r="S45" i="96"/>
  <c r="S42" i="96"/>
  <c r="S41" i="96"/>
  <c r="S40" i="96"/>
  <c r="S39" i="96"/>
  <c r="S38" i="96"/>
  <c r="S37" i="96"/>
  <c r="S36" i="96"/>
  <c r="S34" i="96"/>
  <c r="S33" i="96"/>
  <c r="S32" i="96"/>
  <c r="S31" i="96"/>
  <c r="C176" i="97"/>
  <c r="Q145" i="97"/>
  <c r="P145" i="97"/>
  <c r="O145" i="97"/>
  <c r="N145" i="97"/>
  <c r="M145" i="97"/>
  <c r="L145" i="97"/>
  <c r="K145" i="97"/>
  <c r="J145" i="97"/>
  <c r="I145" i="97"/>
  <c r="H145" i="97"/>
  <c r="G145" i="97"/>
  <c r="F145" i="97"/>
  <c r="E145" i="97"/>
  <c r="D145" i="97"/>
  <c r="C145" i="97"/>
  <c r="T144" i="97"/>
  <c r="R143" i="97"/>
  <c r="S141" i="97"/>
  <c r="R141" i="97"/>
  <c r="S140" i="97"/>
  <c r="T140" i="97" s="1"/>
  <c r="R140" i="97"/>
  <c r="S139" i="97"/>
  <c r="R139" i="97"/>
  <c r="S138" i="97"/>
  <c r="T138" i="97" s="1"/>
  <c r="R138" i="97"/>
  <c r="S137" i="97"/>
  <c r="T137" i="97" s="1"/>
  <c r="R137" i="97"/>
  <c r="R136" i="97"/>
  <c r="R135" i="97"/>
  <c r="R134" i="97"/>
  <c r="S133" i="97"/>
  <c r="R133" i="97"/>
  <c r="S132" i="97"/>
  <c r="R132" i="97"/>
  <c r="S131" i="97"/>
  <c r="R131" i="97"/>
  <c r="S130" i="97"/>
  <c r="R130" i="97"/>
  <c r="S129" i="97"/>
  <c r="R129" i="97"/>
  <c r="S128" i="97"/>
  <c r="R128" i="97"/>
  <c r="S127" i="97"/>
  <c r="R127" i="97"/>
  <c r="S126" i="97"/>
  <c r="R126" i="97"/>
  <c r="R125" i="97"/>
  <c r="S121" i="97"/>
  <c r="T121" i="97" s="1"/>
  <c r="R121" i="97"/>
  <c r="S120" i="97"/>
  <c r="T120" i="97" s="1"/>
  <c r="R120" i="97"/>
  <c r="S119" i="97"/>
  <c r="T119" i="97" s="1"/>
  <c r="R119" i="97"/>
  <c r="S118" i="97"/>
  <c r="T118" i="97" s="1"/>
  <c r="R118" i="97"/>
  <c r="S117" i="97"/>
  <c r="T117" i="97" s="1"/>
  <c r="R117" i="97"/>
  <c r="S116" i="97"/>
  <c r="R116" i="97"/>
  <c r="S115" i="97"/>
  <c r="T115" i="97" s="1"/>
  <c r="R115" i="97"/>
  <c r="S114" i="97"/>
  <c r="T114" i="97" s="1"/>
  <c r="R114" i="97"/>
  <c r="S113" i="97"/>
  <c r="T113" i="97" s="1"/>
  <c r="R113" i="97"/>
  <c r="S112" i="97"/>
  <c r="T112" i="97" s="1"/>
  <c r="R112" i="97"/>
  <c r="S111" i="97"/>
  <c r="T111" i="97" s="1"/>
  <c r="R111" i="97"/>
  <c r="S110" i="97"/>
  <c r="R110" i="97"/>
  <c r="S109" i="97"/>
  <c r="T109" i="97" s="1"/>
  <c r="R109" i="97"/>
  <c r="S108" i="97"/>
  <c r="T108" i="97" s="1"/>
  <c r="R108" i="97"/>
  <c r="S107" i="97"/>
  <c r="T107" i="97" s="1"/>
  <c r="R107" i="97"/>
  <c r="S106" i="97"/>
  <c r="T106" i="97" s="1"/>
  <c r="R106" i="97"/>
  <c r="S105" i="97"/>
  <c r="T105" i="97" s="1"/>
  <c r="R105" i="97"/>
  <c r="S104" i="97"/>
  <c r="T104" i="97" s="1"/>
  <c r="R104" i="97"/>
  <c r="S103" i="97"/>
  <c r="T103" i="97" s="1"/>
  <c r="R103" i="97"/>
  <c r="S102" i="97"/>
  <c r="T102" i="97" s="1"/>
  <c r="R102" i="97"/>
  <c r="S101" i="97"/>
  <c r="R101" i="97"/>
  <c r="S100" i="97"/>
  <c r="T100" i="97" s="1"/>
  <c r="R100" i="97"/>
  <c r="S99" i="97"/>
  <c r="T99" i="97" s="1"/>
  <c r="R99" i="97"/>
  <c r="S98" i="97"/>
  <c r="R98" i="97"/>
  <c r="S97" i="97"/>
  <c r="T97" i="97" s="1"/>
  <c r="R97" i="97"/>
  <c r="S96" i="97"/>
  <c r="T96" i="97" s="1"/>
  <c r="R96" i="97"/>
  <c r="S95" i="97"/>
  <c r="R95" i="97"/>
  <c r="S94" i="97"/>
  <c r="T94" i="97" s="1"/>
  <c r="R94" i="97"/>
  <c r="S93" i="97"/>
  <c r="T93" i="97" s="1"/>
  <c r="R93" i="97"/>
  <c r="S92" i="97"/>
  <c r="R92" i="97"/>
  <c r="S91" i="97"/>
  <c r="T91" i="97" s="1"/>
  <c r="R91" i="97"/>
  <c r="S90" i="97"/>
  <c r="T90" i="97" s="1"/>
  <c r="R90" i="97"/>
  <c r="S89" i="97"/>
  <c r="T89" i="97" s="1"/>
  <c r="R89" i="97"/>
  <c r="S88" i="97"/>
  <c r="T88" i="97" s="1"/>
  <c r="R88" i="97"/>
  <c r="S87" i="97"/>
  <c r="T87" i="97" s="1"/>
  <c r="R87" i="97"/>
  <c r="S86" i="97"/>
  <c r="R86" i="97"/>
  <c r="S85" i="97"/>
  <c r="T85" i="97" s="1"/>
  <c r="R85" i="97"/>
  <c r="R84" i="97"/>
  <c r="S82" i="97"/>
  <c r="R82" i="97"/>
  <c r="T82" i="97" s="1"/>
  <c r="S81" i="97"/>
  <c r="T81" i="97" s="1"/>
  <c r="R81" i="97"/>
  <c r="S80" i="97"/>
  <c r="T80" i="97" s="1"/>
  <c r="R80" i="97"/>
  <c r="S79" i="97"/>
  <c r="R79" i="97"/>
  <c r="S78" i="97"/>
  <c r="T78" i="97" s="1"/>
  <c r="R78" i="97"/>
  <c r="S77" i="97"/>
  <c r="T77" i="97" s="1"/>
  <c r="R77" i="97"/>
  <c r="S76" i="97"/>
  <c r="R76" i="97"/>
  <c r="T76" i="97" s="1"/>
  <c r="S75" i="97"/>
  <c r="T75" i="97" s="1"/>
  <c r="R75" i="97"/>
  <c r="S74" i="97"/>
  <c r="T74" i="97" s="1"/>
  <c r="R74" i="97"/>
  <c r="S73" i="97"/>
  <c r="R73" i="97"/>
  <c r="S72" i="97"/>
  <c r="T72" i="97" s="1"/>
  <c r="R72" i="97"/>
  <c r="S71" i="97"/>
  <c r="T71" i="97" s="1"/>
  <c r="R71" i="97"/>
  <c r="S70" i="97"/>
  <c r="R70" i="97"/>
  <c r="T70" i="97" s="1"/>
  <c r="S69" i="97"/>
  <c r="T69" i="97" s="1"/>
  <c r="R69" i="97"/>
  <c r="S68" i="97"/>
  <c r="T68" i="97" s="1"/>
  <c r="R68" i="97"/>
  <c r="S67" i="97"/>
  <c r="T67" i="97" s="1"/>
  <c r="R67" i="97"/>
  <c r="S66" i="97"/>
  <c r="T66" i="97" s="1"/>
  <c r="R66" i="97"/>
  <c r="S65" i="97"/>
  <c r="T65" i="97" s="1"/>
  <c r="R65" i="97"/>
  <c r="S64" i="97"/>
  <c r="T64" i="97" s="1"/>
  <c r="R64" i="97"/>
  <c r="R63" i="97"/>
  <c r="T63" i="97" s="1"/>
  <c r="S62" i="97"/>
  <c r="T62" i="97" s="1"/>
  <c r="R62" i="97"/>
  <c r="S61" i="97"/>
  <c r="T61" i="97" s="1"/>
  <c r="R61" i="97"/>
  <c r="V60" i="97"/>
  <c r="S60" i="97"/>
  <c r="R60" i="97"/>
  <c r="T60" i="97" s="1"/>
  <c r="S59" i="97"/>
  <c r="R59" i="97"/>
  <c r="S58" i="97"/>
  <c r="T58" i="97" s="1"/>
  <c r="R58" i="97"/>
  <c r="S57" i="97"/>
  <c r="R57" i="97"/>
  <c r="S56" i="97"/>
  <c r="R56" i="97"/>
  <c r="S55" i="97"/>
  <c r="R55" i="97"/>
  <c r="S54" i="97"/>
  <c r="T54" i="97" s="1"/>
  <c r="R54" i="97"/>
  <c r="S53" i="97"/>
  <c r="T53" i="97" s="1"/>
  <c r="R53" i="97"/>
  <c r="S52" i="97"/>
  <c r="R52" i="97"/>
  <c r="T52" i="97" s="1"/>
  <c r="S51" i="97"/>
  <c r="T51" i="97" s="1"/>
  <c r="R51" i="97"/>
  <c r="S50" i="97"/>
  <c r="T50" i="97" s="1"/>
  <c r="R50" i="97"/>
  <c r="S49" i="97"/>
  <c r="R49" i="97"/>
  <c r="S48" i="97"/>
  <c r="T48" i="97" s="1"/>
  <c r="R48" i="97"/>
  <c r="S47" i="97"/>
  <c r="T47" i="97" s="1"/>
  <c r="R47" i="97"/>
  <c r="S46" i="97"/>
  <c r="R46" i="97"/>
  <c r="S45" i="97"/>
  <c r="T45" i="97" s="1"/>
  <c r="R45" i="97"/>
  <c r="R44" i="97"/>
  <c r="S42" i="97"/>
  <c r="T42" i="97" s="1"/>
  <c r="R42" i="97"/>
  <c r="S41" i="97"/>
  <c r="R41" i="97"/>
  <c r="S40" i="97"/>
  <c r="R40" i="97"/>
  <c r="S39" i="97"/>
  <c r="T39" i="97" s="1"/>
  <c r="R39" i="97"/>
  <c r="S38" i="97"/>
  <c r="R38" i="97"/>
  <c r="S37" i="97"/>
  <c r="R37" i="97"/>
  <c r="S36" i="97"/>
  <c r="T36" i="97" s="1"/>
  <c r="R36" i="97"/>
  <c r="R35" i="97"/>
  <c r="T35" i="97" s="1"/>
  <c r="S34" i="97"/>
  <c r="R34" i="97"/>
  <c r="S33" i="97"/>
  <c r="R33" i="97"/>
  <c r="R145" i="97" s="1"/>
  <c r="S32" i="97"/>
  <c r="R32" i="97"/>
  <c r="S31" i="97"/>
  <c r="R31" i="97"/>
  <c r="R26" i="97"/>
  <c r="E26" i="97"/>
  <c r="D26" i="97"/>
  <c r="C26" i="97"/>
  <c r="S25" i="97"/>
  <c r="T25" i="97" s="1"/>
  <c r="R25" i="97"/>
  <c r="R24" i="97"/>
  <c r="T24" i="97" s="1"/>
  <c r="R23" i="97"/>
  <c r="S22" i="97"/>
  <c r="R22" i="97"/>
  <c r="T22" i="97" s="1"/>
  <c r="S21" i="97"/>
  <c r="T21" i="97" s="1"/>
  <c r="R21" i="97"/>
  <c r="S20" i="97"/>
  <c r="R20" i="97"/>
  <c r="S19" i="97"/>
  <c r="R19" i="97"/>
  <c r="S18" i="97"/>
  <c r="T18" i="97" s="1"/>
  <c r="R18" i="97"/>
  <c r="R17" i="97"/>
  <c r="R16" i="97"/>
  <c r="S15" i="97"/>
  <c r="T15" i="97" s="1"/>
  <c r="R15" i="97"/>
  <c r="R14" i="97"/>
  <c r="T13" i="97"/>
  <c r="S12" i="97"/>
  <c r="R12" i="97"/>
  <c r="T12" i="97" s="1"/>
  <c r="R11" i="97"/>
  <c r="S10" i="97"/>
  <c r="R10" i="97"/>
  <c r="T34" i="97" l="1"/>
  <c r="T49" i="97"/>
  <c r="T19" i="97"/>
  <c r="T126" i="97"/>
  <c r="T132" i="97"/>
  <c r="T139" i="97"/>
  <c r="T46" i="97"/>
  <c r="T79" i="97"/>
  <c r="T31" i="97"/>
  <c r="T37" i="97"/>
  <c r="T59" i="97"/>
  <c r="T55" i="97"/>
  <c r="T127" i="97"/>
  <c r="T133" i="97"/>
  <c r="S145" i="97"/>
  <c r="U86" i="97" s="1"/>
  <c r="T141" i="97"/>
  <c r="T40" i="97"/>
  <c r="T129" i="97"/>
  <c r="T20" i="97"/>
  <c r="T73" i="97"/>
  <c r="T130" i="97"/>
  <c r="T38" i="97"/>
  <c r="T41" i="97"/>
  <c r="T128" i="97"/>
  <c r="T131" i="97"/>
  <c r="T32" i="97"/>
  <c r="T10" i="97"/>
  <c r="T86" i="97"/>
  <c r="T95" i="97"/>
  <c r="T101" i="97"/>
  <c r="T110" i="97"/>
  <c r="T116" i="97"/>
  <c r="T33" i="97"/>
  <c r="S26" i="97"/>
  <c r="U15" i="97" s="1"/>
  <c r="T56" i="97"/>
  <c r="T92" i="97"/>
  <c r="T98" i="97"/>
  <c r="U141" i="97" l="1"/>
  <c r="U118" i="97"/>
  <c r="U93" i="97"/>
  <c r="U119" i="97"/>
  <c r="U115" i="97"/>
  <c r="U92" i="97"/>
  <c r="U82" i="97"/>
  <c r="U87" i="97"/>
  <c r="U138" i="97"/>
  <c r="U108" i="97"/>
  <c r="U99" i="97"/>
  <c r="U127" i="97"/>
  <c r="U58" i="97"/>
  <c r="U74" i="97"/>
  <c r="U103" i="97"/>
  <c r="U106" i="97"/>
  <c r="U109" i="97"/>
  <c r="U47" i="97"/>
  <c r="U60" i="97"/>
  <c r="U42" i="97"/>
  <c r="U62" i="97"/>
  <c r="U104" i="97"/>
  <c r="U10" i="97"/>
  <c r="U73" i="97"/>
  <c r="U50" i="97"/>
  <c r="U111" i="97"/>
  <c r="U79" i="97"/>
  <c r="U45" i="97"/>
  <c r="U117" i="97"/>
  <c r="U133" i="97"/>
  <c r="U112" i="97"/>
  <c r="U76" i="97"/>
  <c r="U38" i="97"/>
  <c r="U90" i="97"/>
  <c r="U80" i="97"/>
  <c r="U121" i="97"/>
  <c r="T26" i="97"/>
  <c r="U46" i="97"/>
  <c r="U59" i="97"/>
  <c r="U107" i="97"/>
  <c r="U130" i="97"/>
  <c r="U49" i="97"/>
  <c r="U69" i="97"/>
  <c r="U128" i="97"/>
  <c r="U89" i="97"/>
  <c r="U102" i="97"/>
  <c r="U52" i="97"/>
  <c r="U81" i="97"/>
  <c r="U54" i="97"/>
  <c r="U114" i="97"/>
  <c r="U113" i="97"/>
  <c r="U48" i="97"/>
  <c r="U31" i="97"/>
  <c r="U66" i="97"/>
  <c r="U56" i="97"/>
  <c r="U55" i="97"/>
  <c r="U63" i="97"/>
  <c r="U105" i="97"/>
  <c r="U53" i="97"/>
  <c r="U110" i="97"/>
  <c r="U85" i="97"/>
  <c r="C159" i="97"/>
  <c r="U96" i="97"/>
  <c r="T145" i="97"/>
  <c r="U88" i="97"/>
  <c r="U75" i="97"/>
  <c r="U139" i="97"/>
  <c r="U32" i="97"/>
  <c r="U131" i="97"/>
  <c r="U41" i="97"/>
  <c r="U144" i="97"/>
  <c r="U91" i="97"/>
  <c r="U35" i="97"/>
  <c r="U78" i="97"/>
  <c r="U132" i="97"/>
  <c r="U36" i="97"/>
  <c r="U120" i="97"/>
  <c r="U116" i="97"/>
  <c r="U39" i="97"/>
  <c r="U94" i="97"/>
  <c r="U71" i="97"/>
  <c r="U37" i="97"/>
  <c r="U126" i="97"/>
  <c r="U33" i="97"/>
  <c r="U51" i="97"/>
  <c r="U98" i="97"/>
  <c r="U61" i="97"/>
  <c r="U97" i="97"/>
  <c r="U77" i="97"/>
  <c r="U40" i="97"/>
  <c r="U95" i="97"/>
  <c r="U137" i="97"/>
  <c r="U101" i="97"/>
  <c r="U129" i="97"/>
  <c r="U68" i="97"/>
  <c r="U100" i="97"/>
  <c r="U72" i="97"/>
  <c r="U70" i="97"/>
  <c r="U12" i="97"/>
  <c r="U19" i="97"/>
  <c r="U24" i="97"/>
  <c r="C158" i="97"/>
  <c r="U26" i="97"/>
  <c r="U22" i="97"/>
  <c r="U13" i="97"/>
  <c r="U25" i="97"/>
  <c r="U21" i="97"/>
  <c r="U18" i="97"/>
  <c r="U20" i="97"/>
  <c r="C160" i="97" l="1"/>
  <c r="C177" i="97" s="1"/>
  <c r="V60" i="96"/>
  <c r="T140" i="96" l="1"/>
  <c r="T100" i="96"/>
  <c r="T94" i="96"/>
  <c r="T91" i="96"/>
  <c r="T88" i="96"/>
  <c r="T85" i="96"/>
  <c r="T81" i="96"/>
  <c r="T78" i="96"/>
  <c r="T75" i="96"/>
  <c r="T72" i="96"/>
  <c r="T69" i="96"/>
  <c r="T66" i="96"/>
  <c r="T65" i="96"/>
  <c r="T64" i="96"/>
  <c r="T62" i="96"/>
  <c r="T41" i="96"/>
  <c r="T39" i="96"/>
  <c r="T38" i="96"/>
  <c r="T36" i="96"/>
  <c r="T34" i="96"/>
  <c r="T31" i="96"/>
  <c r="T22" i="96"/>
  <c r="T19" i="96"/>
  <c r="T12" i="96"/>
  <c r="C176" i="96"/>
  <c r="Q145" i="96"/>
  <c r="P145" i="96"/>
  <c r="O145" i="96"/>
  <c r="N145" i="96"/>
  <c r="M145" i="96"/>
  <c r="L145" i="96"/>
  <c r="K145" i="96"/>
  <c r="J145" i="96"/>
  <c r="I145" i="96"/>
  <c r="H145" i="96"/>
  <c r="G145" i="96"/>
  <c r="F145" i="96"/>
  <c r="E145" i="96"/>
  <c r="D145" i="96"/>
  <c r="C145" i="96"/>
  <c r="T144" i="96"/>
  <c r="R143" i="96"/>
  <c r="R141" i="96"/>
  <c r="R140" i="96"/>
  <c r="R139" i="96"/>
  <c r="R138" i="96"/>
  <c r="T138" i="96" s="1"/>
  <c r="R137" i="96"/>
  <c r="R136" i="96"/>
  <c r="R135" i="96"/>
  <c r="R134" i="96"/>
  <c r="R133" i="96"/>
  <c r="R132" i="96"/>
  <c r="R131" i="96"/>
  <c r="R130" i="96"/>
  <c r="R129" i="96"/>
  <c r="R128" i="96"/>
  <c r="R127" i="96"/>
  <c r="R126" i="96"/>
  <c r="T126" i="96" s="1"/>
  <c r="R125" i="96"/>
  <c r="R121" i="96"/>
  <c r="R120" i="96"/>
  <c r="R119" i="96"/>
  <c r="R118" i="96"/>
  <c r="R117" i="96"/>
  <c r="R116" i="96"/>
  <c r="R115" i="96"/>
  <c r="R114" i="96"/>
  <c r="R113" i="96"/>
  <c r="R112" i="96"/>
  <c r="R111" i="96"/>
  <c r="R110" i="96"/>
  <c r="R109" i="96"/>
  <c r="R108" i="96"/>
  <c r="R107" i="96"/>
  <c r="R106" i="96"/>
  <c r="R105" i="96"/>
  <c r="R104" i="96"/>
  <c r="R103" i="96"/>
  <c r="R102" i="96"/>
  <c r="R101" i="96"/>
  <c r="R100" i="96"/>
  <c r="R99" i="96"/>
  <c r="R98" i="96"/>
  <c r="T97" i="96"/>
  <c r="R97" i="96"/>
  <c r="R96" i="96"/>
  <c r="R95" i="96"/>
  <c r="R94" i="96"/>
  <c r="R93" i="96"/>
  <c r="R92" i="96"/>
  <c r="R91" i="96"/>
  <c r="R90" i="96"/>
  <c r="R89" i="96"/>
  <c r="R88" i="96"/>
  <c r="R87" i="96"/>
  <c r="R86" i="96"/>
  <c r="R85" i="96"/>
  <c r="R84" i="96"/>
  <c r="R82" i="96"/>
  <c r="R81" i="96"/>
  <c r="R80" i="96"/>
  <c r="R79" i="96"/>
  <c r="R78" i="96"/>
  <c r="R77" i="96"/>
  <c r="R76" i="96"/>
  <c r="R75" i="96"/>
  <c r="R74" i="96"/>
  <c r="R73" i="96"/>
  <c r="R72" i="96"/>
  <c r="R71" i="96"/>
  <c r="R70" i="96"/>
  <c r="R69" i="96"/>
  <c r="R68" i="96"/>
  <c r="R67" i="96"/>
  <c r="R66" i="96"/>
  <c r="R65" i="96"/>
  <c r="R64" i="96"/>
  <c r="R63" i="96"/>
  <c r="T63" i="96" s="1"/>
  <c r="R62" i="96"/>
  <c r="R61" i="96"/>
  <c r="R60" i="96"/>
  <c r="T59" i="96"/>
  <c r="R59" i="96"/>
  <c r="R58" i="96"/>
  <c r="R57" i="96"/>
  <c r="R56" i="96"/>
  <c r="R55" i="96"/>
  <c r="R54" i="96"/>
  <c r="R53" i="96"/>
  <c r="R52" i="96"/>
  <c r="R51" i="96"/>
  <c r="R50" i="96"/>
  <c r="R49" i="96"/>
  <c r="R48" i="96"/>
  <c r="R47" i="96"/>
  <c r="T47" i="96" s="1"/>
  <c r="R46" i="96"/>
  <c r="R45" i="96"/>
  <c r="R44" i="96"/>
  <c r="R42" i="96"/>
  <c r="R41" i="96"/>
  <c r="R40" i="96"/>
  <c r="R39" i="96"/>
  <c r="R38" i="96"/>
  <c r="R37" i="96"/>
  <c r="R36" i="96"/>
  <c r="T35" i="96"/>
  <c r="R35" i="96"/>
  <c r="R34" i="96"/>
  <c r="R33" i="96"/>
  <c r="R32" i="96"/>
  <c r="R31" i="96"/>
  <c r="E26" i="96"/>
  <c r="D26" i="96"/>
  <c r="C26" i="96"/>
  <c r="R25" i="96"/>
  <c r="R24" i="96"/>
  <c r="T24" i="96" s="1"/>
  <c r="R23" i="96"/>
  <c r="R22" i="96"/>
  <c r="R21" i="96"/>
  <c r="R20" i="96"/>
  <c r="R19" i="96"/>
  <c r="R18" i="96"/>
  <c r="R17" i="96"/>
  <c r="R16" i="96"/>
  <c r="R15" i="96"/>
  <c r="R14" i="96"/>
  <c r="T13" i="96"/>
  <c r="R12" i="96"/>
  <c r="R11" i="96"/>
  <c r="R10" i="96"/>
  <c r="S141" i="95"/>
  <c r="S140" i="95"/>
  <c r="S139" i="95"/>
  <c r="S138" i="95"/>
  <c r="S137" i="95"/>
  <c r="S133" i="95"/>
  <c r="S132" i="95"/>
  <c r="S131" i="95"/>
  <c r="S130" i="95"/>
  <c r="S129" i="95"/>
  <c r="S128" i="95"/>
  <c r="S127" i="95"/>
  <c r="S126" i="95"/>
  <c r="S121" i="95"/>
  <c r="S120" i="95"/>
  <c r="S119" i="95"/>
  <c r="S118" i="95"/>
  <c r="S117" i="95"/>
  <c r="S116" i="95"/>
  <c r="S115" i="95"/>
  <c r="S114" i="95"/>
  <c r="S113" i="95"/>
  <c r="S112" i="95"/>
  <c r="S111" i="95"/>
  <c r="S110" i="95"/>
  <c r="S109" i="95"/>
  <c r="S108" i="95"/>
  <c r="S107" i="95"/>
  <c r="S106" i="95"/>
  <c r="S105" i="95"/>
  <c r="S104" i="95"/>
  <c r="S103" i="95"/>
  <c r="S102" i="95"/>
  <c r="S101" i="95"/>
  <c r="S100" i="95"/>
  <c r="V101" i="95" s="1"/>
  <c r="S99" i="95"/>
  <c r="S98" i="95"/>
  <c r="S97" i="95"/>
  <c r="S96" i="95"/>
  <c r="S95" i="95"/>
  <c r="S94" i="95"/>
  <c r="S93" i="95"/>
  <c r="S92" i="95"/>
  <c r="S91" i="95"/>
  <c r="S90" i="95"/>
  <c r="S89" i="95"/>
  <c r="S88" i="95"/>
  <c r="S87" i="95"/>
  <c r="S86" i="95"/>
  <c r="S85" i="95"/>
  <c r="S82" i="95"/>
  <c r="S81" i="95"/>
  <c r="S80" i="95"/>
  <c r="S79" i="95"/>
  <c r="S78" i="95"/>
  <c r="S77" i="95"/>
  <c r="S76" i="95"/>
  <c r="S75" i="95"/>
  <c r="S74" i="95"/>
  <c r="S73" i="95"/>
  <c r="S72" i="95"/>
  <c r="S71" i="95"/>
  <c r="S70" i="95"/>
  <c r="S69" i="95"/>
  <c r="S68" i="95"/>
  <c r="S67" i="95"/>
  <c r="S66" i="95"/>
  <c r="S65" i="95"/>
  <c r="S64" i="95"/>
  <c r="S62" i="95"/>
  <c r="S61" i="95"/>
  <c r="S60" i="95"/>
  <c r="S59" i="95"/>
  <c r="S58" i="95"/>
  <c r="S57" i="95"/>
  <c r="S56" i="95"/>
  <c r="S55" i="95"/>
  <c r="S54" i="95"/>
  <c r="S53" i="95"/>
  <c r="S52" i="95"/>
  <c r="S51" i="95"/>
  <c r="S50" i="95"/>
  <c r="S49" i="95"/>
  <c r="S48" i="95"/>
  <c r="S47" i="95"/>
  <c r="S46" i="95"/>
  <c r="S45" i="95"/>
  <c r="S42" i="95"/>
  <c r="S41" i="95"/>
  <c r="S40" i="95"/>
  <c r="S39" i="95"/>
  <c r="S38" i="95"/>
  <c r="S37" i="95"/>
  <c r="S36" i="95"/>
  <c r="S34" i="95"/>
  <c r="S33" i="95"/>
  <c r="S32" i="95"/>
  <c r="S31" i="95"/>
  <c r="S25" i="95"/>
  <c r="S22" i="95"/>
  <c r="S21" i="95"/>
  <c r="S20" i="95"/>
  <c r="S19" i="95"/>
  <c r="S18" i="95"/>
  <c r="S15" i="95"/>
  <c r="S12" i="95"/>
  <c r="S10" i="95"/>
  <c r="C176" i="95"/>
  <c r="Q145" i="95"/>
  <c r="P145" i="95"/>
  <c r="O145" i="95"/>
  <c r="N145" i="95"/>
  <c r="M145" i="95"/>
  <c r="L145" i="95"/>
  <c r="K145" i="95"/>
  <c r="J145" i="95"/>
  <c r="I145" i="95"/>
  <c r="H145" i="95"/>
  <c r="G145" i="95"/>
  <c r="F145" i="95"/>
  <c r="E145" i="95"/>
  <c r="D145" i="95"/>
  <c r="C145" i="95"/>
  <c r="T144" i="95"/>
  <c r="R143" i="95"/>
  <c r="R141" i="95"/>
  <c r="R140" i="95"/>
  <c r="R139" i="95"/>
  <c r="R138" i="95"/>
  <c r="R137" i="95"/>
  <c r="R136" i="95"/>
  <c r="R135" i="95"/>
  <c r="R134" i="95"/>
  <c r="R133" i="95"/>
  <c r="R132" i="95"/>
  <c r="R131" i="95"/>
  <c r="R130" i="95"/>
  <c r="R129" i="95"/>
  <c r="R128" i="95"/>
  <c r="R127" i="95"/>
  <c r="R126" i="95"/>
  <c r="R125" i="95"/>
  <c r="R121" i="95"/>
  <c r="R120" i="95"/>
  <c r="R119" i="95"/>
  <c r="R118" i="95"/>
  <c r="R117" i="95"/>
  <c r="R116" i="95"/>
  <c r="R115" i="95"/>
  <c r="R114" i="95"/>
  <c r="R113" i="95"/>
  <c r="R112" i="95"/>
  <c r="R111" i="95"/>
  <c r="R110" i="95"/>
  <c r="R109" i="95"/>
  <c r="R108" i="95"/>
  <c r="R107" i="95"/>
  <c r="R106" i="95"/>
  <c r="R105" i="95"/>
  <c r="R104" i="95"/>
  <c r="R103" i="95"/>
  <c r="R102" i="95"/>
  <c r="R101" i="95"/>
  <c r="R100" i="95"/>
  <c r="R99" i="95"/>
  <c r="R98" i="95"/>
  <c r="R97" i="95"/>
  <c r="R96" i="95"/>
  <c r="R95" i="95"/>
  <c r="R94" i="95"/>
  <c r="R93" i="95"/>
  <c r="R92" i="95"/>
  <c r="R91" i="95"/>
  <c r="R90" i="95"/>
  <c r="R89" i="95"/>
  <c r="R88" i="95"/>
  <c r="R87" i="95"/>
  <c r="R86" i="95"/>
  <c r="R85" i="95"/>
  <c r="R84" i="95"/>
  <c r="R82" i="95"/>
  <c r="R81" i="95"/>
  <c r="R80" i="95"/>
  <c r="R79" i="95"/>
  <c r="R78" i="95"/>
  <c r="R77" i="95"/>
  <c r="R76" i="95"/>
  <c r="R75" i="95"/>
  <c r="R74" i="95"/>
  <c r="R73" i="95"/>
  <c r="R72" i="95"/>
  <c r="R71" i="95"/>
  <c r="R70" i="95"/>
  <c r="R69" i="95"/>
  <c r="R68" i="95"/>
  <c r="R67" i="95"/>
  <c r="R66" i="95"/>
  <c r="R65" i="95"/>
  <c r="R64" i="95"/>
  <c r="R63" i="95"/>
  <c r="T63" i="95" s="1"/>
  <c r="R62" i="95"/>
  <c r="R61" i="95"/>
  <c r="R60" i="95"/>
  <c r="R59" i="95"/>
  <c r="R58" i="95"/>
  <c r="R57" i="95"/>
  <c r="R56" i="95"/>
  <c r="R55" i="95"/>
  <c r="R54" i="95"/>
  <c r="R53" i="95"/>
  <c r="R52" i="95"/>
  <c r="R51" i="95"/>
  <c r="R50" i="95"/>
  <c r="R49" i="95"/>
  <c r="R48" i="95"/>
  <c r="R47" i="95"/>
  <c r="R46" i="95"/>
  <c r="R45" i="95"/>
  <c r="R44" i="95"/>
  <c r="R42" i="95"/>
  <c r="R41" i="95"/>
  <c r="R40" i="95"/>
  <c r="R39" i="95"/>
  <c r="R38" i="95"/>
  <c r="R37" i="95"/>
  <c r="R36" i="95"/>
  <c r="R35" i="95"/>
  <c r="T35" i="95" s="1"/>
  <c r="R34" i="95"/>
  <c r="R33" i="95"/>
  <c r="R32" i="95"/>
  <c r="R31" i="95"/>
  <c r="E26" i="95"/>
  <c r="D26" i="95"/>
  <c r="C26" i="95"/>
  <c r="R25" i="95"/>
  <c r="R24" i="95"/>
  <c r="T24" i="95" s="1"/>
  <c r="R23" i="95"/>
  <c r="R22" i="95"/>
  <c r="R21" i="95"/>
  <c r="R20" i="95"/>
  <c r="R19" i="95"/>
  <c r="R18" i="95"/>
  <c r="R17" i="95"/>
  <c r="R16" i="95"/>
  <c r="R15" i="95"/>
  <c r="R14" i="95"/>
  <c r="T13" i="95"/>
  <c r="R12" i="95"/>
  <c r="R11" i="95"/>
  <c r="R10" i="95"/>
  <c r="S141" i="94"/>
  <c r="S140" i="94"/>
  <c r="S139" i="94"/>
  <c r="S138" i="94"/>
  <c r="S137" i="94"/>
  <c r="S133" i="94"/>
  <c r="S132" i="94"/>
  <c r="S131" i="94"/>
  <c r="S130" i="94"/>
  <c r="S129" i="94"/>
  <c r="S128" i="94"/>
  <c r="S127" i="94"/>
  <c r="S126" i="94"/>
  <c r="S121" i="94"/>
  <c r="S120" i="94"/>
  <c r="S119" i="94"/>
  <c r="S118" i="94"/>
  <c r="S117" i="94"/>
  <c r="S116" i="94"/>
  <c r="S115" i="94"/>
  <c r="S114" i="94"/>
  <c r="S113" i="94"/>
  <c r="S112" i="94"/>
  <c r="S111" i="94"/>
  <c r="S110" i="94"/>
  <c r="S109" i="94"/>
  <c r="S108" i="94"/>
  <c r="S107" i="94"/>
  <c r="S106" i="94"/>
  <c r="S105" i="94"/>
  <c r="S104" i="94"/>
  <c r="S103" i="94"/>
  <c r="S102" i="94"/>
  <c r="S101" i="94"/>
  <c r="S100" i="94"/>
  <c r="S99" i="94"/>
  <c r="S98" i="94"/>
  <c r="S97" i="94"/>
  <c r="S96" i="94"/>
  <c r="S95" i="94"/>
  <c r="S94" i="94"/>
  <c r="S93" i="94"/>
  <c r="S92" i="94"/>
  <c r="S91" i="94"/>
  <c r="S90" i="94"/>
  <c r="S89" i="94"/>
  <c r="S88" i="94"/>
  <c r="S87" i="94"/>
  <c r="S86" i="94"/>
  <c r="S85" i="94"/>
  <c r="S82" i="94"/>
  <c r="S81" i="94"/>
  <c r="S80" i="94"/>
  <c r="S79" i="94"/>
  <c r="S78" i="94"/>
  <c r="S77" i="94"/>
  <c r="S76" i="94"/>
  <c r="S75" i="94"/>
  <c r="S74" i="94"/>
  <c r="S73" i="94"/>
  <c r="S72" i="94"/>
  <c r="S71" i="94"/>
  <c r="S70" i="94"/>
  <c r="S69" i="94"/>
  <c r="S68" i="94"/>
  <c r="S67" i="94"/>
  <c r="S66" i="94"/>
  <c r="S65" i="94"/>
  <c r="S64" i="94"/>
  <c r="S62" i="94"/>
  <c r="S61" i="94"/>
  <c r="S60" i="94"/>
  <c r="S59" i="94"/>
  <c r="S58" i="94"/>
  <c r="S57" i="94"/>
  <c r="S25" i="94"/>
  <c r="S22" i="94"/>
  <c r="S21" i="94"/>
  <c r="S20" i="94"/>
  <c r="S19" i="94"/>
  <c r="S18" i="94"/>
  <c r="S15" i="94"/>
  <c r="S12" i="94"/>
  <c r="S10" i="94"/>
  <c r="C169" i="94"/>
  <c r="Q145" i="94"/>
  <c r="P145" i="94"/>
  <c r="O145" i="94"/>
  <c r="N145" i="94"/>
  <c r="M145" i="94"/>
  <c r="L145" i="94"/>
  <c r="K145" i="94"/>
  <c r="J145" i="94"/>
  <c r="I145" i="94"/>
  <c r="H145" i="94"/>
  <c r="G145" i="94"/>
  <c r="F145" i="94"/>
  <c r="E145" i="94"/>
  <c r="D145" i="94"/>
  <c r="C145" i="94"/>
  <c r="T144" i="94"/>
  <c r="R143" i="94"/>
  <c r="R141" i="94"/>
  <c r="R140" i="94"/>
  <c r="R139" i="94"/>
  <c r="R138" i="94"/>
  <c r="R137" i="94"/>
  <c r="R136" i="94"/>
  <c r="R135" i="94"/>
  <c r="R134" i="94"/>
  <c r="R133" i="94"/>
  <c r="R132" i="94"/>
  <c r="R131" i="94"/>
  <c r="R130" i="94"/>
  <c r="R129" i="94"/>
  <c r="R128" i="94"/>
  <c r="R127" i="94"/>
  <c r="R126" i="94"/>
  <c r="R125" i="94"/>
  <c r="R121" i="94"/>
  <c r="R120" i="94"/>
  <c r="R119" i="94"/>
  <c r="R118" i="94"/>
  <c r="R117" i="94"/>
  <c r="R116" i="94"/>
  <c r="R115" i="94"/>
  <c r="R114" i="94"/>
  <c r="R113" i="94"/>
  <c r="R112" i="94"/>
  <c r="R111" i="94"/>
  <c r="R110" i="94"/>
  <c r="R109" i="94"/>
  <c r="R108" i="94"/>
  <c r="R107" i="94"/>
  <c r="R106" i="94"/>
  <c r="R105" i="94"/>
  <c r="R104" i="94"/>
  <c r="R103" i="94"/>
  <c r="R102" i="94"/>
  <c r="R101" i="94"/>
  <c r="R100" i="94"/>
  <c r="R99" i="94"/>
  <c r="R98" i="94"/>
  <c r="R97" i="94"/>
  <c r="R96" i="94"/>
  <c r="R95" i="94"/>
  <c r="R94" i="94"/>
  <c r="R93" i="94"/>
  <c r="R92" i="94"/>
  <c r="R91" i="94"/>
  <c r="R90" i="94"/>
  <c r="R89" i="94"/>
  <c r="R88" i="94"/>
  <c r="R87" i="94"/>
  <c r="R86" i="94"/>
  <c r="R85" i="94"/>
  <c r="R84" i="94"/>
  <c r="R82" i="94"/>
  <c r="R81" i="94"/>
  <c r="R80" i="94"/>
  <c r="R79" i="94"/>
  <c r="R78" i="94"/>
  <c r="R77" i="94"/>
  <c r="R76" i="94"/>
  <c r="R75" i="94"/>
  <c r="R74" i="94"/>
  <c r="R73" i="94"/>
  <c r="R72" i="94"/>
  <c r="R71" i="94"/>
  <c r="R70" i="94"/>
  <c r="R69" i="94"/>
  <c r="R68" i="94"/>
  <c r="R67" i="94"/>
  <c r="R66" i="94"/>
  <c r="R65" i="94"/>
  <c r="R64" i="94"/>
  <c r="R63" i="94"/>
  <c r="T63" i="94" s="1"/>
  <c r="R62" i="94"/>
  <c r="R61" i="94"/>
  <c r="R60" i="94"/>
  <c r="R59" i="94"/>
  <c r="R58" i="94"/>
  <c r="R57" i="94"/>
  <c r="R56" i="94"/>
  <c r="R55" i="94"/>
  <c r="R54" i="94"/>
  <c r="R53" i="94"/>
  <c r="R52" i="94"/>
  <c r="R51" i="94"/>
  <c r="R50" i="94"/>
  <c r="R49" i="94"/>
  <c r="R48" i="94"/>
  <c r="R47" i="94"/>
  <c r="R46" i="94"/>
  <c r="R45" i="94"/>
  <c r="R44" i="94"/>
  <c r="R42" i="94"/>
  <c r="R41" i="94"/>
  <c r="R40" i="94"/>
  <c r="R39" i="94"/>
  <c r="R38" i="94"/>
  <c r="R37" i="94"/>
  <c r="R36" i="94"/>
  <c r="R35" i="94"/>
  <c r="R34" i="94"/>
  <c r="R33" i="94"/>
  <c r="R32" i="94"/>
  <c r="R31" i="94"/>
  <c r="E26" i="94"/>
  <c r="D26" i="94"/>
  <c r="C26" i="94"/>
  <c r="R25" i="94"/>
  <c r="R24" i="94"/>
  <c r="T24" i="94" s="1"/>
  <c r="R23" i="94"/>
  <c r="R22" i="94"/>
  <c r="R21" i="94"/>
  <c r="R20" i="94"/>
  <c r="R19" i="94"/>
  <c r="R18" i="94"/>
  <c r="R17" i="94"/>
  <c r="R16" i="94"/>
  <c r="R15" i="94"/>
  <c r="R14" i="94"/>
  <c r="R12" i="94"/>
  <c r="R11" i="94"/>
  <c r="R10" i="94"/>
  <c r="V20" i="93"/>
  <c r="V26" i="93"/>
  <c r="W27" i="93" s="1"/>
  <c r="V25" i="93"/>
  <c r="C164" i="93"/>
  <c r="T21" i="96" l="1"/>
  <c r="T80" i="96"/>
  <c r="T25" i="96"/>
  <c r="T82" i="96"/>
  <c r="T71" i="96"/>
  <c r="T53" i="96"/>
  <c r="T20" i="96"/>
  <c r="T18" i="96"/>
  <c r="T90" i="96"/>
  <c r="T45" i="96"/>
  <c r="T58" i="96"/>
  <c r="T54" i="96"/>
  <c r="T99" i="96"/>
  <c r="T93" i="96"/>
  <c r="T73" i="96"/>
  <c r="T96" i="96"/>
  <c r="T113" i="96"/>
  <c r="T110" i="96"/>
  <c r="T127" i="96"/>
  <c r="T128" i="96"/>
  <c r="T141" i="96"/>
  <c r="T129" i="96"/>
  <c r="T74" i="96"/>
  <c r="T111" i="96"/>
  <c r="T114" i="96"/>
  <c r="T37" i="96"/>
  <c r="T130" i="96"/>
  <c r="T48" i="96"/>
  <c r="T67" i="96"/>
  <c r="T76" i="96"/>
  <c r="T104" i="96"/>
  <c r="T116" i="96"/>
  <c r="T131" i="96"/>
  <c r="T60" i="96"/>
  <c r="T77" i="96"/>
  <c r="T87" i="96"/>
  <c r="T105" i="96"/>
  <c r="T117" i="96"/>
  <c r="T132" i="96"/>
  <c r="T61" i="96"/>
  <c r="T133" i="96"/>
  <c r="T51" i="96"/>
  <c r="T107" i="96"/>
  <c r="T119" i="96"/>
  <c r="T102" i="96"/>
  <c r="T68" i="96"/>
  <c r="T33" i="96"/>
  <c r="T40" i="96"/>
  <c r="T70" i="96"/>
  <c r="T79" i="96"/>
  <c r="T108" i="96"/>
  <c r="T120" i="96"/>
  <c r="T10" i="96"/>
  <c r="T112" i="96"/>
  <c r="T139" i="96"/>
  <c r="R26" i="96"/>
  <c r="T52" i="96"/>
  <c r="T118" i="96"/>
  <c r="T101" i="96"/>
  <c r="T49" i="96"/>
  <c r="T55" i="96"/>
  <c r="T89" i="96"/>
  <c r="T106" i="96"/>
  <c r="S145" i="96"/>
  <c r="U90" i="96" s="1"/>
  <c r="T15" i="96"/>
  <c r="T42" i="96"/>
  <c r="T50" i="96"/>
  <c r="T56" i="96"/>
  <c r="T98" i="96"/>
  <c r="T103" i="96"/>
  <c r="T109" i="96"/>
  <c r="T115" i="96"/>
  <c r="T121" i="96"/>
  <c r="T92" i="96"/>
  <c r="S26" i="96"/>
  <c r="U15" i="96" s="1"/>
  <c r="T46" i="96"/>
  <c r="T95" i="96"/>
  <c r="R145" i="96"/>
  <c r="T32" i="96"/>
  <c r="T86" i="96"/>
  <c r="T137" i="96"/>
  <c r="T138" i="95"/>
  <c r="T141" i="95"/>
  <c r="T139" i="95"/>
  <c r="T132" i="95"/>
  <c r="T140" i="95"/>
  <c r="T137" i="95"/>
  <c r="T133" i="95"/>
  <c r="T130" i="95"/>
  <c r="T128" i="95"/>
  <c r="T127" i="95"/>
  <c r="T126" i="95"/>
  <c r="T121" i="95"/>
  <c r="T120" i="95"/>
  <c r="T119" i="95"/>
  <c r="T118" i="95"/>
  <c r="T117" i="95"/>
  <c r="T116" i="95"/>
  <c r="T115" i="95"/>
  <c r="T114" i="95"/>
  <c r="T113" i="95"/>
  <c r="T112" i="95"/>
  <c r="T111" i="95"/>
  <c r="T110" i="95"/>
  <c r="T109" i="95"/>
  <c r="T108" i="95"/>
  <c r="T107" i="95"/>
  <c r="T106" i="95"/>
  <c r="T105" i="95"/>
  <c r="T104" i="95"/>
  <c r="T103" i="95"/>
  <c r="T102" i="95"/>
  <c r="T101" i="95"/>
  <c r="T100" i="95"/>
  <c r="T99" i="95"/>
  <c r="T98" i="95"/>
  <c r="T97" i="95"/>
  <c r="T96" i="95"/>
  <c r="T95" i="95"/>
  <c r="T94" i="95"/>
  <c r="T93" i="95"/>
  <c r="T92" i="95"/>
  <c r="T91" i="95"/>
  <c r="T90" i="95"/>
  <c r="T89" i="95"/>
  <c r="T88" i="95"/>
  <c r="T87" i="95"/>
  <c r="T86" i="95"/>
  <c r="T85" i="95"/>
  <c r="T82" i="95"/>
  <c r="T81" i="95"/>
  <c r="T80" i="95"/>
  <c r="T79" i="95"/>
  <c r="T78" i="95"/>
  <c r="T77" i="95"/>
  <c r="T76" i="95"/>
  <c r="T75" i="95"/>
  <c r="T74" i="95"/>
  <c r="T73" i="95"/>
  <c r="T72" i="95"/>
  <c r="T71" i="95"/>
  <c r="T70" i="95"/>
  <c r="T69" i="95"/>
  <c r="T68" i="95"/>
  <c r="T67" i="95"/>
  <c r="T66" i="95"/>
  <c r="T65" i="95"/>
  <c r="T64" i="95"/>
  <c r="T62" i="95"/>
  <c r="T61" i="95"/>
  <c r="T60" i="95"/>
  <c r="T59" i="95"/>
  <c r="T58" i="95"/>
  <c r="T56" i="95"/>
  <c r="T55" i="95"/>
  <c r="T25" i="95"/>
  <c r="T22" i="95"/>
  <c r="T21" i="95"/>
  <c r="T20" i="95"/>
  <c r="T18" i="95"/>
  <c r="T15" i="95"/>
  <c r="T10" i="95"/>
  <c r="T131" i="95"/>
  <c r="T129" i="95"/>
  <c r="T54" i="95"/>
  <c r="T53" i="95"/>
  <c r="T52" i="95"/>
  <c r="T51" i="95"/>
  <c r="T50" i="95"/>
  <c r="T49" i="95"/>
  <c r="T48" i="95"/>
  <c r="T47" i="95"/>
  <c r="T46" i="95"/>
  <c r="T45" i="95"/>
  <c r="T42" i="95"/>
  <c r="T41" i="95"/>
  <c r="T40" i="95"/>
  <c r="T39" i="95"/>
  <c r="T38" i="95"/>
  <c r="T37" i="95"/>
  <c r="T36" i="95"/>
  <c r="T34" i="95"/>
  <c r="T33" i="95"/>
  <c r="T32" i="95"/>
  <c r="T12" i="95"/>
  <c r="S145" i="95"/>
  <c r="U31" i="95" s="1"/>
  <c r="T31" i="95"/>
  <c r="R145" i="95"/>
  <c r="T19" i="95"/>
  <c r="R26" i="95"/>
  <c r="S26" i="95"/>
  <c r="U18" i="95" s="1"/>
  <c r="T58" i="94"/>
  <c r="T85" i="94"/>
  <c r="T140" i="94"/>
  <c r="T139" i="94"/>
  <c r="T74" i="94"/>
  <c r="T80" i="94"/>
  <c r="T67" i="94"/>
  <c r="T99" i="94"/>
  <c r="T88" i="94"/>
  <c r="T100" i="94"/>
  <c r="T112" i="94"/>
  <c r="T25" i="94"/>
  <c r="T101" i="94"/>
  <c r="T131" i="94"/>
  <c r="T118" i="94"/>
  <c r="T94" i="94"/>
  <c r="T18" i="94"/>
  <c r="T19" i="94"/>
  <c r="T96" i="94"/>
  <c r="T106" i="94"/>
  <c r="T141" i="94"/>
  <c r="T133" i="94"/>
  <c r="T132" i="94"/>
  <c r="T128" i="94"/>
  <c r="T127" i="94"/>
  <c r="T120" i="94"/>
  <c r="T119" i="94"/>
  <c r="T117" i="94"/>
  <c r="T114" i="94"/>
  <c r="T113" i="94"/>
  <c r="T111" i="94"/>
  <c r="T108" i="94"/>
  <c r="T107" i="94"/>
  <c r="T105" i="94"/>
  <c r="T103" i="94"/>
  <c r="T102" i="94"/>
  <c r="T97" i="94"/>
  <c r="T95" i="94"/>
  <c r="T93" i="94"/>
  <c r="T91" i="94"/>
  <c r="T90" i="94"/>
  <c r="T89" i="94"/>
  <c r="T87" i="94"/>
  <c r="T68" i="94"/>
  <c r="T22" i="94"/>
  <c r="T15" i="94"/>
  <c r="T13" i="94"/>
  <c r="T64" i="94"/>
  <c r="T70" i="94"/>
  <c r="T76" i="94"/>
  <c r="T82" i="94"/>
  <c r="T129" i="94"/>
  <c r="T65" i="94"/>
  <c r="T71" i="94"/>
  <c r="T60" i="94"/>
  <c r="T86" i="94"/>
  <c r="T92" i="94"/>
  <c r="T98" i="94"/>
  <c r="T35" i="94"/>
  <c r="T77" i="94"/>
  <c r="S26" i="94"/>
  <c r="U12" i="94" s="1"/>
  <c r="T66" i="94"/>
  <c r="T109" i="94"/>
  <c r="T115" i="94"/>
  <c r="T121" i="94"/>
  <c r="T130" i="94"/>
  <c r="T137" i="94"/>
  <c r="T78" i="94"/>
  <c r="D146" i="94"/>
  <c r="T73" i="94"/>
  <c r="T104" i="94"/>
  <c r="T110" i="94"/>
  <c r="T116" i="94"/>
  <c r="T138" i="94"/>
  <c r="T21" i="94"/>
  <c r="T61" i="94"/>
  <c r="T79" i="94"/>
  <c r="T126" i="94"/>
  <c r="T72" i="94"/>
  <c r="T59" i="94"/>
  <c r="T20" i="94"/>
  <c r="R26" i="94"/>
  <c r="T62" i="94"/>
  <c r="T69" i="94"/>
  <c r="T12" i="94"/>
  <c r="R145" i="94"/>
  <c r="T75" i="94"/>
  <c r="T81" i="94"/>
  <c r="T10" i="94"/>
  <c r="S141" i="93"/>
  <c r="S140" i="93"/>
  <c r="S139" i="93"/>
  <c r="S138" i="93"/>
  <c r="S137" i="93"/>
  <c r="S133" i="93"/>
  <c r="S132" i="93"/>
  <c r="S131" i="93"/>
  <c r="S130" i="93"/>
  <c r="S129" i="93"/>
  <c r="S128" i="93"/>
  <c r="S127" i="93"/>
  <c r="S126" i="93"/>
  <c r="S121" i="93"/>
  <c r="S120" i="93"/>
  <c r="S119" i="93"/>
  <c r="S118" i="93"/>
  <c r="S117" i="93"/>
  <c r="S116" i="93"/>
  <c r="S115" i="93"/>
  <c r="S114" i="93"/>
  <c r="S113" i="93"/>
  <c r="S112" i="93"/>
  <c r="S111" i="93"/>
  <c r="S110" i="93"/>
  <c r="S109" i="93"/>
  <c r="S108" i="93"/>
  <c r="S107" i="93"/>
  <c r="S106" i="93"/>
  <c r="S105" i="93"/>
  <c r="S104" i="93"/>
  <c r="S103" i="93"/>
  <c r="S102" i="93"/>
  <c r="S101" i="93"/>
  <c r="S100" i="93"/>
  <c r="S99" i="93"/>
  <c r="S98" i="93"/>
  <c r="S97" i="93"/>
  <c r="S96" i="93"/>
  <c r="S95" i="93"/>
  <c r="S94" i="93"/>
  <c r="S93" i="93"/>
  <c r="S92" i="93"/>
  <c r="S91" i="93"/>
  <c r="S90" i="93"/>
  <c r="S89" i="93"/>
  <c r="S88" i="93"/>
  <c r="S87" i="93"/>
  <c r="S86" i="93"/>
  <c r="S85" i="93"/>
  <c r="S82" i="93"/>
  <c r="S81" i="93"/>
  <c r="S80" i="93"/>
  <c r="S79" i="93"/>
  <c r="S78" i="93"/>
  <c r="S77" i="93"/>
  <c r="S76" i="93"/>
  <c r="S75" i="93"/>
  <c r="S74" i="93"/>
  <c r="S73" i="93"/>
  <c r="S72" i="93"/>
  <c r="S71" i="93"/>
  <c r="S70" i="93"/>
  <c r="S69" i="93"/>
  <c r="S68" i="93"/>
  <c r="S67" i="93"/>
  <c r="S66" i="93"/>
  <c r="S65" i="93"/>
  <c r="S64" i="93"/>
  <c r="S62" i="93"/>
  <c r="S61" i="93"/>
  <c r="S60" i="93"/>
  <c r="S59" i="93"/>
  <c r="S58" i="93"/>
  <c r="S56" i="93"/>
  <c r="S55" i="93"/>
  <c r="S54" i="93"/>
  <c r="S53" i="93"/>
  <c r="S52" i="93"/>
  <c r="S51" i="93"/>
  <c r="S50" i="93"/>
  <c r="S49" i="93"/>
  <c r="S48" i="93"/>
  <c r="S47" i="93"/>
  <c r="S46" i="93"/>
  <c r="S45" i="93"/>
  <c r="S42" i="93"/>
  <c r="S41" i="93"/>
  <c r="S40" i="93"/>
  <c r="S39" i="93"/>
  <c r="S38" i="93"/>
  <c r="S37" i="93"/>
  <c r="S36" i="93"/>
  <c r="S35" i="93"/>
  <c r="S34" i="93"/>
  <c r="S33" i="93"/>
  <c r="S32" i="93"/>
  <c r="S31" i="93"/>
  <c r="S22" i="93"/>
  <c r="S21" i="93"/>
  <c r="S20" i="93"/>
  <c r="S19" i="93"/>
  <c r="S18" i="93"/>
  <c r="S15" i="93"/>
  <c r="S13" i="93"/>
  <c r="S12" i="93"/>
  <c r="S10" i="93"/>
  <c r="U33" i="96" l="1"/>
  <c r="T26" i="96"/>
  <c r="U39" i="96"/>
  <c r="U116" i="96"/>
  <c r="U113" i="96"/>
  <c r="U126" i="96"/>
  <c r="U66" i="96"/>
  <c r="U121" i="96"/>
  <c r="U139" i="96"/>
  <c r="U40" i="96"/>
  <c r="U115" i="96"/>
  <c r="U132" i="96"/>
  <c r="U141" i="96"/>
  <c r="U55" i="96"/>
  <c r="T145" i="96"/>
  <c r="U133" i="96"/>
  <c r="U104" i="96"/>
  <c r="U36" i="96"/>
  <c r="U50" i="96"/>
  <c r="U109" i="96"/>
  <c r="U101" i="96"/>
  <c r="U99" i="96"/>
  <c r="U79" i="96"/>
  <c r="U120" i="96"/>
  <c r="U106" i="96"/>
  <c r="U96" i="96"/>
  <c r="U82" i="96"/>
  <c r="U108" i="96"/>
  <c r="U127" i="96"/>
  <c r="U47" i="96"/>
  <c r="U56" i="96"/>
  <c r="U102" i="96"/>
  <c r="U98" i="96"/>
  <c r="U105" i="96"/>
  <c r="U95" i="96"/>
  <c r="U92" i="96"/>
  <c r="U110" i="96"/>
  <c r="U53" i="96"/>
  <c r="U138" i="96"/>
  <c r="U31" i="96"/>
  <c r="U87" i="96"/>
  <c r="U73" i="96"/>
  <c r="U76" i="96"/>
  <c r="U60" i="96"/>
  <c r="U89" i="96"/>
  <c r="U107" i="96"/>
  <c r="U46" i="96"/>
  <c r="U130" i="96"/>
  <c r="U137" i="96"/>
  <c r="U10" i="96"/>
  <c r="U20" i="96"/>
  <c r="U12" i="96"/>
  <c r="U103" i="96"/>
  <c r="U114" i="96"/>
  <c r="U118" i="96"/>
  <c r="U112" i="96"/>
  <c r="U37" i="96"/>
  <c r="U49" i="96"/>
  <c r="U54" i="96"/>
  <c r="U51" i="96"/>
  <c r="U48" i="96"/>
  <c r="U45" i="96"/>
  <c r="U63" i="96"/>
  <c r="U81" i="96"/>
  <c r="C159" i="96"/>
  <c r="U100" i="96"/>
  <c r="U97" i="96"/>
  <c r="U94" i="96"/>
  <c r="U91" i="96"/>
  <c r="U88" i="96"/>
  <c r="U85" i="96"/>
  <c r="U41" i="96"/>
  <c r="U38" i="96"/>
  <c r="U35" i="96"/>
  <c r="U59" i="96"/>
  <c r="U80" i="96"/>
  <c r="U68" i="96"/>
  <c r="U74" i="96"/>
  <c r="U61" i="96"/>
  <c r="U69" i="96"/>
  <c r="U77" i="96"/>
  <c r="U144" i="96"/>
  <c r="U72" i="96"/>
  <c r="U32" i="96"/>
  <c r="U128" i="96"/>
  <c r="U75" i="96"/>
  <c r="U62" i="96"/>
  <c r="U71" i="96"/>
  <c r="U58" i="96"/>
  <c r="U78" i="96"/>
  <c r="U42" i="96"/>
  <c r="U52" i="96"/>
  <c r="U111" i="96"/>
  <c r="U131" i="96"/>
  <c r="U86" i="96"/>
  <c r="U24" i="96"/>
  <c r="U26" i="96"/>
  <c r="C158" i="96"/>
  <c r="U13" i="96"/>
  <c r="U19" i="96"/>
  <c r="U25" i="96"/>
  <c r="U22" i="96"/>
  <c r="U18" i="96"/>
  <c r="U21" i="96"/>
  <c r="U119" i="96"/>
  <c r="U93" i="96"/>
  <c r="U129" i="96"/>
  <c r="U117" i="96"/>
  <c r="U70" i="96"/>
  <c r="T26" i="95"/>
  <c r="T145" i="95"/>
  <c r="U61" i="95"/>
  <c r="U62" i="95"/>
  <c r="U66" i="95"/>
  <c r="U68" i="95"/>
  <c r="U69" i="95"/>
  <c r="U70" i="95"/>
  <c r="U71" i="95"/>
  <c r="U72" i="95"/>
  <c r="U73" i="95"/>
  <c r="U74" i="95"/>
  <c r="U75" i="95"/>
  <c r="U76" i="95"/>
  <c r="U77" i="95"/>
  <c r="U78" i="95"/>
  <c r="U79" i="95"/>
  <c r="U80" i="95"/>
  <c r="U81" i="95"/>
  <c r="U82" i="95"/>
  <c r="U85" i="95"/>
  <c r="U86" i="95"/>
  <c r="U87" i="95"/>
  <c r="U88" i="95"/>
  <c r="U89" i="95"/>
  <c r="U90" i="95"/>
  <c r="U91" i="95"/>
  <c r="U92" i="95"/>
  <c r="U93" i="95"/>
  <c r="U94" i="95"/>
  <c r="U95" i="95"/>
  <c r="U96" i="95"/>
  <c r="U97" i="95"/>
  <c r="U98" i="95"/>
  <c r="U99" i="95"/>
  <c r="U100" i="95"/>
  <c r="U101" i="95"/>
  <c r="U102" i="95"/>
  <c r="U103" i="95"/>
  <c r="U104" i="95"/>
  <c r="U105" i="95"/>
  <c r="U106" i="95"/>
  <c r="U107" i="95"/>
  <c r="U108" i="95"/>
  <c r="U109" i="95"/>
  <c r="U110" i="95"/>
  <c r="U111" i="95"/>
  <c r="U112" i="95"/>
  <c r="U113" i="95"/>
  <c r="U114" i="95"/>
  <c r="U115" i="95"/>
  <c r="U116" i="95"/>
  <c r="U117" i="95"/>
  <c r="U118" i="95"/>
  <c r="U119" i="95"/>
  <c r="U120" i="95"/>
  <c r="U121" i="95"/>
  <c r="U126" i="95"/>
  <c r="U127" i="95"/>
  <c r="U128" i="95"/>
  <c r="U129" i="95"/>
  <c r="U130" i="95"/>
  <c r="U131" i="95"/>
  <c r="U132" i="95"/>
  <c r="U133" i="95"/>
  <c r="U137" i="95"/>
  <c r="U138" i="95"/>
  <c r="U139" i="95"/>
  <c r="U141" i="95"/>
  <c r="U32" i="95"/>
  <c r="U33" i="95"/>
  <c r="U36" i="95"/>
  <c r="U37" i="95"/>
  <c r="U38" i="95"/>
  <c r="U39" i="95"/>
  <c r="U40" i="95"/>
  <c r="U41" i="95"/>
  <c r="U42" i="95"/>
  <c r="U45" i="95"/>
  <c r="U46" i="95"/>
  <c r="U47" i="95"/>
  <c r="U48" i="95"/>
  <c r="U49" i="95"/>
  <c r="U50" i="95"/>
  <c r="U51" i="95"/>
  <c r="U52" i="95"/>
  <c r="U53" i="95"/>
  <c r="U54" i="95"/>
  <c r="U55" i="95"/>
  <c r="U56" i="95"/>
  <c r="U58" i="95"/>
  <c r="U59" i="95"/>
  <c r="U60" i="95"/>
  <c r="C159" i="95"/>
  <c r="U63" i="95"/>
  <c r="U35" i="95"/>
  <c r="U144" i="95"/>
  <c r="U10" i="95"/>
  <c r="U12" i="95"/>
  <c r="U15" i="95"/>
  <c r="U19" i="95"/>
  <c r="U20" i="95"/>
  <c r="U21" i="95"/>
  <c r="U22" i="95"/>
  <c r="U25" i="95"/>
  <c r="C158" i="95"/>
  <c r="U24" i="95"/>
  <c r="U26" i="95"/>
  <c r="U13" i="95"/>
  <c r="U10" i="94"/>
  <c r="C158" i="94"/>
  <c r="U24" i="94"/>
  <c r="U21" i="94"/>
  <c r="U22" i="94"/>
  <c r="U15" i="94"/>
  <c r="U20" i="94"/>
  <c r="U19" i="94"/>
  <c r="U18" i="94"/>
  <c r="U26" i="94"/>
  <c r="T26" i="94"/>
  <c r="U25" i="94"/>
  <c r="U13" i="94"/>
  <c r="C168" i="93"/>
  <c r="Q145" i="93"/>
  <c r="P145" i="93"/>
  <c r="O145" i="93"/>
  <c r="N145" i="93"/>
  <c r="M145" i="93"/>
  <c r="L145" i="93"/>
  <c r="K145" i="93"/>
  <c r="J145" i="93"/>
  <c r="I145" i="93"/>
  <c r="H145" i="93"/>
  <c r="G145" i="93"/>
  <c r="F145" i="93"/>
  <c r="E145" i="93"/>
  <c r="D145" i="93"/>
  <c r="C145" i="93"/>
  <c r="T144" i="93"/>
  <c r="R143" i="93"/>
  <c r="R141" i="93"/>
  <c r="T141" i="93" s="1"/>
  <c r="R140" i="93"/>
  <c r="T140" i="93" s="1"/>
  <c r="T139" i="93"/>
  <c r="R139" i="93"/>
  <c r="R138" i="93"/>
  <c r="T137" i="93"/>
  <c r="R137" i="93"/>
  <c r="R136" i="93"/>
  <c r="R135" i="93"/>
  <c r="R134" i="93"/>
  <c r="R133" i="93"/>
  <c r="T133" i="93" s="1"/>
  <c r="R132" i="93"/>
  <c r="T132" i="93" s="1"/>
  <c r="T131" i="93"/>
  <c r="R131" i="93"/>
  <c r="R130" i="93"/>
  <c r="T130" i="93" s="1"/>
  <c r="R129" i="93"/>
  <c r="T129" i="93" s="1"/>
  <c r="T128" i="93"/>
  <c r="R128" i="93"/>
  <c r="R127" i="93"/>
  <c r="T127" i="93" s="1"/>
  <c r="R126" i="93"/>
  <c r="T126" i="93" s="1"/>
  <c r="R125" i="93"/>
  <c r="R121" i="93"/>
  <c r="T121" i="93" s="1"/>
  <c r="R120" i="93"/>
  <c r="T120" i="93" s="1"/>
  <c r="R119" i="93"/>
  <c r="T119" i="93" s="1"/>
  <c r="R118" i="93"/>
  <c r="T118" i="93" s="1"/>
  <c r="R117" i="93"/>
  <c r="T117" i="93" s="1"/>
  <c r="R116" i="93"/>
  <c r="T116" i="93" s="1"/>
  <c r="R115" i="93"/>
  <c r="T115" i="93" s="1"/>
  <c r="R114" i="93"/>
  <c r="T114" i="93" s="1"/>
  <c r="R113" i="93"/>
  <c r="T113" i="93" s="1"/>
  <c r="R112" i="93"/>
  <c r="T112" i="93" s="1"/>
  <c r="R111" i="93"/>
  <c r="T111" i="93" s="1"/>
  <c r="R110" i="93"/>
  <c r="T110" i="93" s="1"/>
  <c r="R109" i="93"/>
  <c r="T109" i="93" s="1"/>
  <c r="R108" i="93"/>
  <c r="T108" i="93" s="1"/>
  <c r="R107" i="93"/>
  <c r="T107" i="93" s="1"/>
  <c r="R106" i="93"/>
  <c r="T106" i="93" s="1"/>
  <c r="R105" i="93"/>
  <c r="T105" i="93" s="1"/>
  <c r="R104" i="93"/>
  <c r="T104" i="93" s="1"/>
  <c r="R103" i="93"/>
  <c r="T103" i="93" s="1"/>
  <c r="R102" i="93"/>
  <c r="T102" i="93" s="1"/>
  <c r="R101" i="93"/>
  <c r="T101" i="93" s="1"/>
  <c r="R100" i="93"/>
  <c r="T100" i="93" s="1"/>
  <c r="R99" i="93"/>
  <c r="T99" i="93" s="1"/>
  <c r="R98" i="93"/>
  <c r="T98" i="93" s="1"/>
  <c r="R97" i="93"/>
  <c r="R96" i="93"/>
  <c r="T96" i="93" s="1"/>
  <c r="R95" i="93"/>
  <c r="T95" i="93" s="1"/>
  <c r="R94" i="93"/>
  <c r="T94" i="93" s="1"/>
  <c r="R93" i="93"/>
  <c r="T93" i="93" s="1"/>
  <c r="R92" i="93"/>
  <c r="T92" i="93" s="1"/>
  <c r="R91" i="93"/>
  <c r="T91" i="93" s="1"/>
  <c r="R90" i="93"/>
  <c r="T90" i="93" s="1"/>
  <c r="R89" i="93"/>
  <c r="T89" i="93" s="1"/>
  <c r="R88" i="93"/>
  <c r="T88" i="93" s="1"/>
  <c r="R87" i="93"/>
  <c r="T87" i="93" s="1"/>
  <c r="R86" i="93"/>
  <c r="T86" i="93" s="1"/>
  <c r="R85" i="93"/>
  <c r="T85" i="93" s="1"/>
  <c r="R84" i="93"/>
  <c r="R82" i="93"/>
  <c r="R81" i="93"/>
  <c r="T81" i="93" s="1"/>
  <c r="R80" i="93"/>
  <c r="T80" i="93" s="1"/>
  <c r="R79" i="93"/>
  <c r="T79" i="93" s="1"/>
  <c r="R78" i="93"/>
  <c r="R77" i="93"/>
  <c r="R76" i="93"/>
  <c r="R75" i="93"/>
  <c r="T75" i="93" s="1"/>
  <c r="R74" i="93"/>
  <c r="T74" i="93" s="1"/>
  <c r="W73" i="93"/>
  <c r="R73" i="93"/>
  <c r="R72" i="93"/>
  <c r="R71" i="93"/>
  <c r="T70" i="93"/>
  <c r="R70" i="93"/>
  <c r="T69" i="93"/>
  <c r="R69" i="93"/>
  <c r="R68" i="93"/>
  <c r="T68" i="93" s="1"/>
  <c r="R67" i="93"/>
  <c r="T67" i="93" s="1"/>
  <c r="R66" i="93"/>
  <c r="T66" i="93" s="1"/>
  <c r="R65" i="93"/>
  <c r="T65" i="93" s="1"/>
  <c r="R64" i="93"/>
  <c r="T64" i="93" s="1"/>
  <c r="R63" i="93"/>
  <c r="T63" i="93" s="1"/>
  <c r="R62" i="93"/>
  <c r="T62" i="93" s="1"/>
  <c r="T61" i="93"/>
  <c r="R61" i="93"/>
  <c r="R60" i="93"/>
  <c r="R59" i="93"/>
  <c r="R58" i="93"/>
  <c r="T58" i="93" s="1"/>
  <c r="R57" i="93"/>
  <c r="R56" i="93"/>
  <c r="T56" i="93" s="1"/>
  <c r="R55" i="93"/>
  <c r="T55" i="93" s="1"/>
  <c r="T54" i="93"/>
  <c r="R54" i="93"/>
  <c r="R53" i="93"/>
  <c r="T53" i="93" s="1"/>
  <c r="R52" i="93"/>
  <c r="T52" i="93" s="1"/>
  <c r="T51" i="93"/>
  <c r="R51" i="93"/>
  <c r="R50" i="93"/>
  <c r="T50" i="93" s="1"/>
  <c r="R49" i="93"/>
  <c r="T49" i="93" s="1"/>
  <c r="T48" i="93"/>
  <c r="R48" i="93"/>
  <c r="R47" i="93"/>
  <c r="T47" i="93" s="1"/>
  <c r="R46" i="93"/>
  <c r="T46" i="93" s="1"/>
  <c r="T45" i="93"/>
  <c r="R45" i="93"/>
  <c r="R44" i="93"/>
  <c r="R42" i="93"/>
  <c r="T42" i="93" s="1"/>
  <c r="R41" i="93"/>
  <c r="T41" i="93" s="1"/>
  <c r="R40" i="93"/>
  <c r="R39" i="93"/>
  <c r="R38" i="93"/>
  <c r="T38" i="93" s="1"/>
  <c r="R37" i="93"/>
  <c r="T37" i="93" s="1"/>
  <c r="R36" i="93"/>
  <c r="T36" i="93" s="1"/>
  <c r="R35" i="93"/>
  <c r="T35" i="93" s="1"/>
  <c r="V34" i="93"/>
  <c r="R34" i="93"/>
  <c r="T34" i="93" s="1"/>
  <c r="R33" i="93"/>
  <c r="T33" i="93" s="1"/>
  <c r="R32" i="93"/>
  <c r="T32" i="93" s="1"/>
  <c r="R31" i="93"/>
  <c r="T31" i="93" s="1"/>
  <c r="E26" i="93"/>
  <c r="D26" i="93"/>
  <c r="D146" i="93" s="1"/>
  <c r="C26" i="93"/>
  <c r="T25" i="93"/>
  <c r="R25" i="93"/>
  <c r="R24" i="93"/>
  <c r="T24" i="93" s="1"/>
  <c r="R23" i="93"/>
  <c r="R22" i="93"/>
  <c r="T22" i="93" s="1"/>
  <c r="R21" i="93"/>
  <c r="T21" i="93" s="1"/>
  <c r="R20" i="93"/>
  <c r="T20" i="93" s="1"/>
  <c r="R19" i="93"/>
  <c r="T19" i="93" s="1"/>
  <c r="T18" i="93"/>
  <c r="R18" i="93"/>
  <c r="R17" i="93"/>
  <c r="R16" i="93"/>
  <c r="R15" i="93"/>
  <c r="T15" i="93" s="1"/>
  <c r="R14" i="93"/>
  <c r="R13" i="93"/>
  <c r="R12" i="93"/>
  <c r="T12" i="93" s="1"/>
  <c r="R11" i="93"/>
  <c r="S26" i="93"/>
  <c r="R10" i="93"/>
  <c r="W73" i="87"/>
  <c r="V34" i="87"/>
  <c r="R57" i="87"/>
  <c r="C160" i="96" l="1"/>
  <c r="C177" i="96" s="1"/>
  <c r="C160" i="95"/>
  <c r="C177" i="95" s="1"/>
  <c r="R26" i="93"/>
  <c r="T138" i="93"/>
  <c r="T97" i="93"/>
  <c r="T39" i="93"/>
  <c r="T76" i="93"/>
  <c r="T82" i="93"/>
  <c r="S145" i="93"/>
  <c r="U78" i="93" s="1"/>
  <c r="T78" i="93"/>
  <c r="T40" i="93"/>
  <c r="T77" i="93"/>
  <c r="U24" i="93"/>
  <c r="C158" i="93"/>
  <c r="U26" i="93"/>
  <c r="U15" i="93"/>
  <c r="U25" i="93"/>
  <c r="U12" i="93"/>
  <c r="U13" i="93"/>
  <c r="T71" i="93"/>
  <c r="T13" i="93"/>
  <c r="U18" i="93"/>
  <c r="U21" i="93"/>
  <c r="T59" i="93"/>
  <c r="R145" i="93"/>
  <c r="T10" i="93"/>
  <c r="T72" i="93"/>
  <c r="U10" i="93"/>
  <c r="U19" i="93"/>
  <c r="U22" i="93"/>
  <c r="T60" i="93"/>
  <c r="T73" i="93"/>
  <c r="U20" i="93"/>
  <c r="S12" i="87"/>
  <c r="U37" i="93" l="1"/>
  <c r="U60" i="93"/>
  <c r="U87" i="93"/>
  <c r="U113" i="93"/>
  <c r="U80" i="93"/>
  <c r="U109" i="93"/>
  <c r="U126" i="93"/>
  <c r="U41" i="93"/>
  <c r="U56" i="93"/>
  <c r="U112" i="93"/>
  <c r="U91" i="93"/>
  <c r="U115" i="93"/>
  <c r="U104" i="93"/>
  <c r="U119" i="93"/>
  <c r="U137" i="93"/>
  <c r="U31" i="93"/>
  <c r="U33" i="93"/>
  <c r="U99" i="93"/>
  <c r="U71" i="93"/>
  <c r="U74" i="93"/>
  <c r="U93" i="93"/>
  <c r="U128" i="93"/>
  <c r="U96" i="93"/>
  <c r="U129" i="93"/>
  <c r="U88" i="93"/>
  <c r="U36" i="93"/>
  <c r="U92" i="93"/>
  <c r="U139" i="93"/>
  <c r="U49" i="93"/>
  <c r="U141" i="93"/>
  <c r="U81" i="93"/>
  <c r="U106" i="93"/>
  <c r="U110" i="93"/>
  <c r="U69" i="93"/>
  <c r="U97" i="93"/>
  <c r="U82" i="93"/>
  <c r="U105" i="93"/>
  <c r="U116" i="93"/>
  <c r="U48" i="93"/>
  <c r="U132" i="93"/>
  <c r="U46" i="93"/>
  <c r="U111" i="93"/>
  <c r="U52" i="93"/>
  <c r="U120" i="93"/>
  <c r="U40" i="93"/>
  <c r="U73" i="93"/>
  <c r="U45" i="93"/>
  <c r="U90" i="93"/>
  <c r="C159" i="93"/>
  <c r="C160" i="93" s="1"/>
  <c r="C169" i="93" s="1"/>
  <c r="U72" i="93"/>
  <c r="U130" i="93"/>
  <c r="U103" i="93"/>
  <c r="U102" i="93"/>
  <c r="U70" i="93"/>
  <c r="U68" i="93"/>
  <c r="U121" i="93"/>
  <c r="U108" i="93"/>
  <c r="U98" i="93"/>
  <c r="U117" i="93"/>
  <c r="U131" i="93"/>
  <c r="U114" i="93"/>
  <c r="U101" i="93"/>
  <c r="U51" i="93"/>
  <c r="U100" i="93"/>
  <c r="U94" i="93"/>
  <c r="U35" i="93"/>
  <c r="U107" i="93"/>
  <c r="U133" i="93"/>
  <c r="U75" i="93"/>
  <c r="U61" i="93"/>
  <c r="U54" i="93"/>
  <c r="U85" i="93"/>
  <c r="U39" i="93"/>
  <c r="U138" i="93"/>
  <c r="U42" i="93"/>
  <c r="U47" i="93"/>
  <c r="U76" i="93"/>
  <c r="U66" i="93"/>
  <c r="U58" i="93"/>
  <c r="U127" i="93"/>
  <c r="U55" i="93"/>
  <c r="U86" i="93"/>
  <c r="U32" i="93"/>
  <c r="U89" i="93"/>
  <c r="U50" i="93"/>
  <c r="U59" i="93"/>
  <c r="U77" i="93"/>
  <c r="T145" i="93"/>
  <c r="U79" i="93"/>
  <c r="U62" i="93"/>
  <c r="U144" i="93"/>
  <c r="U118" i="93"/>
  <c r="U53" i="93"/>
  <c r="U38" i="93"/>
  <c r="U95" i="93"/>
  <c r="U63" i="93"/>
  <c r="T26" i="93"/>
  <c r="S141" i="87"/>
  <c r="S140" i="87"/>
  <c r="S139" i="87"/>
  <c r="S138" i="87"/>
  <c r="S137" i="87"/>
  <c r="S133" i="87"/>
  <c r="R134" i="87"/>
  <c r="R135" i="87"/>
  <c r="S132" i="87"/>
  <c r="S131" i="87"/>
  <c r="S130" i="87"/>
  <c r="S129" i="87"/>
  <c r="S128" i="87"/>
  <c r="S127" i="87"/>
  <c r="S126" i="87"/>
  <c r="S121" i="87"/>
  <c r="S120" i="87"/>
  <c r="S119" i="87"/>
  <c r="S118" i="87"/>
  <c r="S117" i="87"/>
  <c r="S116" i="87"/>
  <c r="S115" i="87"/>
  <c r="S114" i="87"/>
  <c r="S113" i="87"/>
  <c r="S112" i="87"/>
  <c r="S111" i="87"/>
  <c r="S110" i="87"/>
  <c r="S109" i="87"/>
  <c r="S108" i="87"/>
  <c r="S107" i="87"/>
  <c r="S106" i="87"/>
  <c r="S105" i="87"/>
  <c r="S104" i="87"/>
  <c r="S103" i="87"/>
  <c r="S102" i="87"/>
  <c r="S100" i="87"/>
  <c r="S99" i="87"/>
  <c r="S97" i="87"/>
  <c r="S96" i="87"/>
  <c r="S95" i="87"/>
  <c r="S94" i="87"/>
  <c r="S92" i="87"/>
  <c r="S91" i="87"/>
  <c r="S90" i="87"/>
  <c r="S89" i="87"/>
  <c r="S88" i="87"/>
  <c r="S87" i="87"/>
  <c r="S86" i="87"/>
  <c r="S81" i="87"/>
  <c r="S80" i="87"/>
  <c r="S77" i="87"/>
  <c r="S76" i="87"/>
  <c r="S75" i="87"/>
  <c r="S74" i="87"/>
  <c r="S73" i="87"/>
  <c r="S72" i="87"/>
  <c r="S71" i="87"/>
  <c r="S70" i="87"/>
  <c r="S69" i="87"/>
  <c r="S68" i="87"/>
  <c r="S67" i="87"/>
  <c r="S66" i="87"/>
  <c r="S65" i="87"/>
  <c r="S64" i="87"/>
  <c r="S62" i="87"/>
  <c r="S61" i="87"/>
  <c r="S60" i="87"/>
  <c r="S59" i="87"/>
  <c r="S58" i="87"/>
  <c r="S56" i="87"/>
  <c r="S55" i="87"/>
  <c r="S54" i="87"/>
  <c r="S53" i="87"/>
  <c r="S52" i="87"/>
  <c r="S51" i="87"/>
  <c r="S50" i="87"/>
  <c r="S49" i="87"/>
  <c r="S48" i="87"/>
  <c r="S47" i="87"/>
  <c r="S45" i="87"/>
  <c r="S42" i="87"/>
  <c r="S41" i="87"/>
  <c r="S40" i="87"/>
  <c r="S39" i="87"/>
  <c r="S38" i="87"/>
  <c r="S37" i="87"/>
  <c r="S35" i="87"/>
  <c r="S34" i="87"/>
  <c r="S33" i="87"/>
  <c r="S32" i="87"/>
  <c r="S31" i="87"/>
  <c r="S22" i="87"/>
  <c r="S21" i="87"/>
  <c r="S20" i="87"/>
  <c r="S19" i="87"/>
  <c r="S18" i="87"/>
  <c r="S15" i="87"/>
  <c r="S13" i="87"/>
  <c r="S10" i="87"/>
  <c r="C169" i="87" l="1"/>
  <c r="Q145" i="87"/>
  <c r="P145" i="87"/>
  <c r="O145" i="87"/>
  <c r="N145" i="87"/>
  <c r="M145" i="87"/>
  <c r="L145" i="87"/>
  <c r="K145" i="87"/>
  <c r="J145" i="87"/>
  <c r="I145" i="87"/>
  <c r="H145" i="87"/>
  <c r="G145" i="87"/>
  <c r="F145" i="87"/>
  <c r="E145" i="87"/>
  <c r="D145" i="87"/>
  <c r="C145" i="87"/>
  <c r="T144" i="87"/>
  <c r="R143" i="87"/>
  <c r="R141" i="87"/>
  <c r="T141" i="87" s="1"/>
  <c r="R140" i="87"/>
  <c r="T140" i="87" s="1"/>
  <c r="R139" i="87"/>
  <c r="T139" i="87" s="1"/>
  <c r="R138" i="87"/>
  <c r="T138" i="87" s="1"/>
  <c r="R137" i="87"/>
  <c r="T137" i="87" s="1"/>
  <c r="R136" i="87"/>
  <c r="R133" i="87"/>
  <c r="T133" i="87" s="1"/>
  <c r="R132" i="87"/>
  <c r="R131" i="87"/>
  <c r="T131" i="87" s="1"/>
  <c r="R130" i="87"/>
  <c r="T130" i="87" s="1"/>
  <c r="R129" i="87"/>
  <c r="T129" i="87" s="1"/>
  <c r="R128" i="87"/>
  <c r="T128" i="87" s="1"/>
  <c r="R127" i="87"/>
  <c r="T127" i="87" s="1"/>
  <c r="R126" i="87"/>
  <c r="T126" i="87" s="1"/>
  <c r="R125" i="87"/>
  <c r="R121" i="87"/>
  <c r="R120" i="87"/>
  <c r="R119" i="87"/>
  <c r="R118" i="87"/>
  <c r="R117" i="87"/>
  <c r="T117" i="87" s="1"/>
  <c r="R116" i="87"/>
  <c r="R115" i="87"/>
  <c r="R114" i="87"/>
  <c r="R113" i="87"/>
  <c r="R112" i="87"/>
  <c r="R111" i="87"/>
  <c r="T111" i="87" s="1"/>
  <c r="R110" i="87"/>
  <c r="T110" i="87" s="1"/>
  <c r="R109" i="87"/>
  <c r="R108" i="87"/>
  <c r="T108" i="87" s="1"/>
  <c r="R107" i="87"/>
  <c r="R106" i="87"/>
  <c r="R105" i="87"/>
  <c r="R104" i="87"/>
  <c r="T104" i="87" s="1"/>
  <c r="R103" i="87"/>
  <c r="R102" i="87"/>
  <c r="R101" i="87"/>
  <c r="R100" i="87"/>
  <c r="R99" i="87"/>
  <c r="T99" i="87" s="1"/>
  <c r="R98" i="87"/>
  <c r="R97" i="87"/>
  <c r="R96" i="87"/>
  <c r="T96" i="87" s="1"/>
  <c r="R95" i="87"/>
  <c r="R94" i="87"/>
  <c r="R93" i="87"/>
  <c r="R92" i="87"/>
  <c r="T92" i="87" s="1"/>
  <c r="R91" i="87"/>
  <c r="R90" i="87"/>
  <c r="T90" i="87" s="1"/>
  <c r="R89" i="87"/>
  <c r="R88" i="87"/>
  <c r="R87" i="87"/>
  <c r="R86" i="87"/>
  <c r="T86" i="87" s="1"/>
  <c r="R85" i="87"/>
  <c r="R84" i="87"/>
  <c r="R82" i="87"/>
  <c r="R81" i="87"/>
  <c r="R80" i="87"/>
  <c r="R79" i="87"/>
  <c r="R78" i="87"/>
  <c r="R77" i="87"/>
  <c r="T77" i="87" s="1"/>
  <c r="R76" i="87"/>
  <c r="T76" i="87" s="1"/>
  <c r="R75" i="87"/>
  <c r="R74" i="87"/>
  <c r="T74" i="87" s="1"/>
  <c r="R73" i="87"/>
  <c r="T73" i="87" s="1"/>
  <c r="R72" i="87"/>
  <c r="R71" i="87"/>
  <c r="R70" i="87"/>
  <c r="T70" i="87" s="1"/>
  <c r="R69" i="87"/>
  <c r="T69" i="87" s="1"/>
  <c r="R68" i="87"/>
  <c r="R67" i="87"/>
  <c r="T67" i="87" s="1"/>
  <c r="R66" i="87"/>
  <c r="T66" i="87" s="1"/>
  <c r="R65" i="87"/>
  <c r="T65" i="87" s="1"/>
  <c r="R64" i="87"/>
  <c r="T64" i="87" s="1"/>
  <c r="R63" i="87"/>
  <c r="T63" i="87" s="1"/>
  <c r="R62" i="87"/>
  <c r="T62" i="87" s="1"/>
  <c r="R61" i="87"/>
  <c r="T61" i="87" s="1"/>
  <c r="R60" i="87"/>
  <c r="T60" i="87" s="1"/>
  <c r="R59" i="87"/>
  <c r="T59" i="87" s="1"/>
  <c r="R58" i="87"/>
  <c r="T58" i="87" s="1"/>
  <c r="R56" i="87"/>
  <c r="T56" i="87" s="1"/>
  <c r="R55" i="87"/>
  <c r="T55" i="87" s="1"/>
  <c r="R54" i="87"/>
  <c r="T54" i="87" s="1"/>
  <c r="R53" i="87"/>
  <c r="R52" i="87"/>
  <c r="T52" i="87" s="1"/>
  <c r="R51" i="87"/>
  <c r="T51" i="87" s="1"/>
  <c r="R50" i="87"/>
  <c r="R49" i="87"/>
  <c r="T49" i="87" s="1"/>
  <c r="R48" i="87"/>
  <c r="T48" i="87" s="1"/>
  <c r="R47" i="87"/>
  <c r="T47" i="87" s="1"/>
  <c r="R46" i="87"/>
  <c r="R45" i="87"/>
  <c r="T45" i="87" s="1"/>
  <c r="R44" i="87"/>
  <c r="R42" i="87"/>
  <c r="T42" i="87" s="1"/>
  <c r="R41" i="87"/>
  <c r="T41" i="87" s="1"/>
  <c r="R40" i="87"/>
  <c r="T40" i="87" s="1"/>
  <c r="R39" i="87"/>
  <c r="T39" i="87" s="1"/>
  <c r="R38" i="87"/>
  <c r="T38" i="87" s="1"/>
  <c r="R37" i="87"/>
  <c r="T37" i="87" s="1"/>
  <c r="R36" i="87"/>
  <c r="R35" i="87"/>
  <c r="T35" i="87" s="1"/>
  <c r="R34" i="87"/>
  <c r="T34" i="87" s="1"/>
  <c r="R33" i="87"/>
  <c r="T33" i="87" s="1"/>
  <c r="R32" i="87"/>
  <c r="T32" i="87" s="1"/>
  <c r="R31" i="87"/>
  <c r="E26" i="87"/>
  <c r="D26" i="87"/>
  <c r="C26" i="87"/>
  <c r="R25" i="87"/>
  <c r="T25" i="87" s="1"/>
  <c r="R24" i="87"/>
  <c r="T24" i="87" s="1"/>
  <c r="R23" i="87"/>
  <c r="R22" i="87"/>
  <c r="T22" i="87" s="1"/>
  <c r="R21" i="87"/>
  <c r="R20" i="87"/>
  <c r="T20" i="87" s="1"/>
  <c r="R19" i="87"/>
  <c r="R18" i="87"/>
  <c r="T18" i="87" s="1"/>
  <c r="R17" i="87"/>
  <c r="R16" i="87"/>
  <c r="R15" i="87"/>
  <c r="R14" i="87"/>
  <c r="R13" i="87"/>
  <c r="T13" i="87" s="1"/>
  <c r="R12" i="87"/>
  <c r="R11" i="87"/>
  <c r="R10" i="87"/>
  <c r="D146" i="87" l="1"/>
  <c r="R145" i="87"/>
  <c r="R26" i="87"/>
  <c r="T132" i="87"/>
  <c r="T100" i="87"/>
  <c r="T10" i="87"/>
  <c r="S26" i="87"/>
  <c r="U22" i="87" s="1"/>
  <c r="T71" i="87"/>
  <c r="T75" i="87"/>
  <c r="T105" i="87"/>
  <c r="T121" i="87"/>
  <c r="T87" i="87"/>
  <c r="T97" i="87"/>
  <c r="T31" i="87"/>
  <c r="T81" i="87"/>
  <c r="T112" i="87"/>
  <c r="T118" i="87"/>
  <c r="T89" i="87"/>
  <c r="T53" i="87"/>
  <c r="T19" i="87"/>
  <c r="T114" i="87"/>
  <c r="T15" i="87"/>
  <c r="T116" i="87"/>
  <c r="T50" i="87"/>
  <c r="T68" i="87"/>
  <c r="T72" i="87"/>
  <c r="T80" i="87"/>
  <c r="T107" i="87"/>
  <c r="T119" i="87"/>
  <c r="T94" i="87"/>
  <c r="T103" i="87"/>
  <c r="T115" i="87"/>
  <c r="T12" i="87"/>
  <c r="T91" i="87"/>
  <c r="T109" i="87"/>
  <c r="T21" i="87"/>
  <c r="T95" i="87"/>
  <c r="T102" i="87"/>
  <c r="T113" i="87"/>
  <c r="T120" i="87"/>
  <c r="T88" i="87"/>
  <c r="T106" i="87"/>
  <c r="U20" i="87" l="1"/>
  <c r="U21" i="87"/>
  <c r="U10" i="87"/>
  <c r="U12" i="87"/>
  <c r="U18" i="87"/>
  <c r="U19" i="87"/>
  <c r="U15" i="87"/>
  <c r="U25" i="87"/>
  <c r="C158" i="87"/>
  <c r="U13" i="87"/>
  <c r="U24" i="87"/>
  <c r="U26" i="87"/>
  <c r="T26" i="87"/>
  <c r="S78" i="87" l="1"/>
  <c r="S98" i="87"/>
  <c r="S85" i="87"/>
  <c r="S101" i="87"/>
  <c r="S82" i="87"/>
  <c r="S79" i="87"/>
  <c r="S93" i="87"/>
  <c r="S36" i="87"/>
  <c r="S46" i="87"/>
  <c r="T85" i="87" l="1"/>
  <c r="T36" i="87"/>
  <c r="S145" i="87"/>
  <c r="U101" i="87" s="1"/>
  <c r="T98" i="87"/>
  <c r="T46" i="87"/>
  <c r="T93" i="87"/>
  <c r="T79" i="87"/>
  <c r="T82" i="87"/>
  <c r="T101" i="87"/>
  <c r="T78" i="87"/>
  <c r="U36" i="87" l="1"/>
  <c r="U78" i="87"/>
  <c r="U93" i="87"/>
  <c r="U46" i="87"/>
  <c r="U98" i="87"/>
  <c r="U106" i="87"/>
  <c r="U52" i="87"/>
  <c r="U86" i="87"/>
  <c r="U63" i="87"/>
  <c r="U71" i="87"/>
  <c r="U56" i="87"/>
  <c r="U109" i="87"/>
  <c r="U49" i="87"/>
  <c r="U61" i="87"/>
  <c r="U132" i="87"/>
  <c r="U133" i="87"/>
  <c r="U68" i="87"/>
  <c r="U87" i="87"/>
  <c r="U105" i="87"/>
  <c r="U47" i="87"/>
  <c r="U108" i="87"/>
  <c r="U40" i="87"/>
  <c r="U120" i="87"/>
  <c r="U91" i="87"/>
  <c r="U103" i="87"/>
  <c r="U114" i="87"/>
  <c r="U32" i="87"/>
  <c r="U42" i="87"/>
  <c r="U39" i="87"/>
  <c r="U66" i="87"/>
  <c r="U119" i="87"/>
  <c r="U94" i="87"/>
  <c r="U116" i="87"/>
  <c r="U48" i="87"/>
  <c r="U130" i="87"/>
  <c r="U144" i="87"/>
  <c r="U92" i="87"/>
  <c r="U58" i="87"/>
  <c r="U100" i="87"/>
  <c r="U121" i="87"/>
  <c r="C159" i="87"/>
  <c r="C160" i="87" s="1"/>
  <c r="C170" i="87" s="1"/>
  <c r="U141" i="87"/>
  <c r="U76" i="87"/>
  <c r="U73" i="87"/>
  <c r="U45" i="87"/>
  <c r="U51" i="87"/>
  <c r="U137" i="87"/>
  <c r="U41" i="87"/>
  <c r="U110" i="87"/>
  <c r="U117" i="87"/>
  <c r="U33" i="87"/>
  <c r="U102" i="87"/>
  <c r="U75" i="87"/>
  <c r="U60" i="87"/>
  <c r="U131" i="87"/>
  <c r="U38" i="87"/>
  <c r="U139" i="87"/>
  <c r="U77" i="87"/>
  <c r="U113" i="87"/>
  <c r="U89" i="87"/>
  <c r="U81" i="87"/>
  <c r="U97" i="87"/>
  <c r="U127" i="87"/>
  <c r="U35" i="87"/>
  <c r="U128" i="87"/>
  <c r="U129" i="87"/>
  <c r="U72" i="87"/>
  <c r="U88" i="87"/>
  <c r="U31" i="87"/>
  <c r="U126" i="87"/>
  <c r="U111" i="87"/>
  <c r="U96" i="87"/>
  <c r="U70" i="87"/>
  <c r="U80" i="87"/>
  <c r="U95" i="87"/>
  <c r="U59" i="87"/>
  <c r="U99" i="87"/>
  <c r="U54" i="87"/>
  <c r="U53" i="87"/>
  <c r="U55" i="87"/>
  <c r="U90" i="87"/>
  <c r="U118" i="87"/>
  <c r="U62" i="87"/>
  <c r="U107" i="87"/>
  <c r="U50" i="87"/>
  <c r="U138" i="87"/>
  <c r="U69" i="87"/>
  <c r="U74" i="87"/>
  <c r="U104" i="87"/>
  <c r="U115" i="87"/>
  <c r="U112" i="87"/>
  <c r="U37" i="87"/>
  <c r="U82" i="87"/>
  <c r="T145" i="87"/>
  <c r="U85" i="87"/>
  <c r="U79" i="87"/>
  <c r="S55" i="94" l="1"/>
  <c r="S48" i="94"/>
  <c r="S56" i="94"/>
  <c r="S54" i="94"/>
  <c r="S52" i="94"/>
  <c r="S50" i="94"/>
  <c r="S49" i="94"/>
  <c r="S47" i="94"/>
  <c r="S46" i="94"/>
  <c r="S45" i="94"/>
  <c r="S42" i="94"/>
  <c r="S41" i="94"/>
  <c r="S40" i="94"/>
  <c r="S39" i="94"/>
  <c r="S38" i="94"/>
  <c r="S37" i="94"/>
  <c r="S34" i="94"/>
  <c r="T34" i="94" s="1"/>
  <c r="S33" i="94"/>
  <c r="S32" i="94"/>
  <c r="S31" i="94"/>
  <c r="T48" i="94" l="1"/>
  <c r="T47" i="94"/>
  <c r="T31" i="94"/>
  <c r="T33" i="94"/>
  <c r="T50" i="94"/>
  <c r="T32" i="94"/>
  <c r="T46" i="94"/>
  <c r="T37" i="94"/>
  <c r="T55" i="94"/>
  <c r="T42" i="94"/>
  <c r="T49" i="94"/>
  <c r="T38" i="94"/>
  <c r="T39" i="94"/>
  <c r="T40" i="94"/>
  <c r="T54" i="94"/>
  <c r="T45" i="94"/>
  <c r="T52" i="94"/>
  <c r="T41" i="94"/>
  <c r="T56" i="94"/>
  <c r="S51" i="94"/>
  <c r="S36" i="94"/>
  <c r="S53" i="94"/>
  <c r="T53" i="94" l="1"/>
  <c r="T36" i="94"/>
  <c r="T51" i="94"/>
  <c r="S145" i="94"/>
  <c r="T145" i="94" l="1"/>
  <c r="U68" i="94"/>
  <c r="U101" i="94"/>
  <c r="U86" i="94"/>
  <c r="U60" i="94"/>
  <c r="U130" i="94"/>
  <c r="U106" i="94"/>
  <c r="U61" i="94"/>
  <c r="U129" i="94"/>
  <c r="U74" i="94"/>
  <c r="U66" i="94"/>
  <c r="U132" i="94"/>
  <c r="U110" i="94"/>
  <c r="U99" i="94"/>
  <c r="U137" i="94"/>
  <c r="U93" i="94"/>
  <c r="U126" i="94"/>
  <c r="C159" i="94"/>
  <c r="C160" i="94" s="1"/>
  <c r="C170" i="94" s="1"/>
  <c r="U85" i="94"/>
  <c r="U94" i="94"/>
  <c r="U77" i="94"/>
  <c r="U81" i="94"/>
  <c r="U59" i="94"/>
  <c r="U78" i="94"/>
  <c r="U63" i="94"/>
  <c r="U100" i="94"/>
  <c r="U119" i="94"/>
  <c r="U98" i="94"/>
  <c r="U79" i="94"/>
  <c r="U131" i="94"/>
  <c r="U115" i="94"/>
  <c r="U105" i="94"/>
  <c r="U87" i="94"/>
  <c r="U108" i="94"/>
  <c r="U133" i="94"/>
  <c r="U118" i="94"/>
  <c r="U139" i="94"/>
  <c r="U95" i="94"/>
  <c r="U72" i="94"/>
  <c r="U96" i="94"/>
  <c r="U117" i="94"/>
  <c r="U70" i="94"/>
  <c r="U104" i="94"/>
  <c r="U97" i="94"/>
  <c r="U109" i="94"/>
  <c r="U120" i="94"/>
  <c r="U76" i="94"/>
  <c r="U62" i="94"/>
  <c r="U107" i="94"/>
  <c r="U88" i="94"/>
  <c r="U89" i="94"/>
  <c r="U90" i="94"/>
  <c r="U80" i="94"/>
  <c r="U82" i="94"/>
  <c r="U103" i="94"/>
  <c r="U92" i="94"/>
  <c r="U75" i="94"/>
  <c r="U91" i="94"/>
  <c r="U69" i="94"/>
  <c r="U58" i="94"/>
  <c r="U102" i="94"/>
  <c r="U144" i="94"/>
  <c r="U121" i="94"/>
  <c r="U128" i="94"/>
  <c r="U127" i="94"/>
  <c r="U112" i="94"/>
  <c r="U114" i="94"/>
  <c r="U141" i="94"/>
  <c r="U73" i="94"/>
  <c r="U138" i="94"/>
  <c r="U113" i="94"/>
  <c r="U71" i="94"/>
  <c r="U111" i="94"/>
  <c r="U116" i="94"/>
  <c r="U35" i="94"/>
  <c r="U49" i="94"/>
  <c r="U52" i="94"/>
  <c r="U41" i="94"/>
  <c r="U46" i="94"/>
  <c r="U39" i="94"/>
  <c r="U56" i="94"/>
  <c r="U55" i="94"/>
  <c r="U48" i="94"/>
  <c r="U32" i="94"/>
  <c r="U47" i="94"/>
  <c r="U40" i="94"/>
  <c r="U42" i="94"/>
  <c r="U50" i="94"/>
  <c r="U38" i="94"/>
  <c r="U37" i="94"/>
  <c r="U33" i="94"/>
  <c r="U45" i="94"/>
  <c r="U31" i="94"/>
  <c r="U54" i="94"/>
  <c r="U36" i="94"/>
  <c r="U51" i="94"/>
  <c r="U53" i="94"/>
</calcChain>
</file>

<file path=xl/sharedStrings.xml><?xml version="1.0" encoding="utf-8"?>
<sst xmlns="http://schemas.openxmlformats.org/spreadsheetml/2006/main" count="1714" uniqueCount="296">
  <si>
    <t>ASOCIACIÓN DEPORTIVA NACIONAL DE TIRO CON ARMAS DE CAZA</t>
  </si>
  <si>
    <t>EJECUCIÓN PRESUPUESTARIA</t>
  </si>
  <si>
    <t>(Cifras expresadas en quetzales)</t>
  </si>
  <si>
    <t>No.</t>
  </si>
  <si>
    <t xml:space="preserve">DESCRIPCIÓN </t>
  </si>
  <si>
    <t>Presupuesto</t>
  </si>
  <si>
    <t>Modificación I</t>
  </si>
  <si>
    <t>Modificación II</t>
  </si>
  <si>
    <t xml:space="preserve">Disponible  o </t>
  </si>
  <si>
    <t>Porcen-</t>
  </si>
  <si>
    <t>Renglón</t>
  </si>
  <si>
    <t>Autorizado</t>
  </si>
  <si>
    <t>Aumento</t>
  </si>
  <si>
    <t>Disminución</t>
  </si>
  <si>
    <t>Vigente</t>
  </si>
  <si>
    <t>Pend. Recibir</t>
  </si>
  <si>
    <t>taje</t>
  </si>
  <si>
    <t>11.9.90-01</t>
  </si>
  <si>
    <t>11.9.90-03</t>
  </si>
  <si>
    <t>11.9.90-04</t>
  </si>
  <si>
    <t>16.2.20-01</t>
  </si>
  <si>
    <t>Aporte CDAG Anual</t>
  </si>
  <si>
    <t>16.2.20-02</t>
  </si>
  <si>
    <t>16.2.20-03</t>
  </si>
  <si>
    <t>Aporte COG</t>
  </si>
  <si>
    <t>16.2.20-04</t>
  </si>
  <si>
    <t>11.9.90-02</t>
  </si>
  <si>
    <t>Impresión de boletaje</t>
  </si>
  <si>
    <t>16.2.20-05</t>
  </si>
  <si>
    <t>Aporte Extraordinario CDAG</t>
  </si>
  <si>
    <t>Aporte COG - SO</t>
  </si>
  <si>
    <t>TOTAL INGRESOS</t>
  </si>
  <si>
    <t>No. Ren.</t>
  </si>
  <si>
    <t>EGRESOS</t>
  </si>
  <si>
    <t>SERVICIOS  PERSONALES.</t>
  </si>
  <si>
    <t>011</t>
  </si>
  <si>
    <t>014</t>
  </si>
  <si>
    <t>015</t>
  </si>
  <si>
    <t>035</t>
  </si>
  <si>
    <t>Retribuciones a Destajo</t>
  </si>
  <si>
    <t>041</t>
  </si>
  <si>
    <t>051</t>
  </si>
  <si>
    <t>052</t>
  </si>
  <si>
    <t>071</t>
  </si>
  <si>
    <t>Aguinaldo</t>
  </si>
  <si>
    <t>072</t>
  </si>
  <si>
    <t>073</t>
  </si>
  <si>
    <t>Bono Vacacional</t>
  </si>
  <si>
    <t>SERVICIOS  NO  PERSONALES.</t>
  </si>
  <si>
    <t>Energía Eléctrica</t>
  </si>
  <si>
    <t>Telefonía</t>
  </si>
  <si>
    <t>Correos y Telégrafos</t>
  </si>
  <si>
    <t>Otros Viáticos y Gastos Conexos</t>
  </si>
  <si>
    <t>Fletes</t>
  </si>
  <si>
    <t>Almacenaje</t>
  </si>
  <si>
    <t>Derechos Bienes Intangibles</t>
  </si>
  <si>
    <t>Servicios de Capacitación</t>
  </si>
  <si>
    <t>Otros Estudios y Servicios</t>
  </si>
  <si>
    <t>Impuestos Derechos y Tasas</t>
  </si>
  <si>
    <t>MATERIALES Y SUMINISTROS.</t>
  </si>
  <si>
    <t>Alimentos para Personas</t>
  </si>
  <si>
    <t>Acabados Textiles</t>
  </si>
  <si>
    <t>Prendas de Vestir</t>
  </si>
  <si>
    <t>Papel de Escritorio</t>
  </si>
  <si>
    <t>Productos de Papel o Cartón</t>
  </si>
  <si>
    <t>Libros Revistas y Periódicos</t>
  </si>
  <si>
    <t>Artículos de Caucho</t>
  </si>
  <si>
    <t>Combustibles y Lubricantes</t>
  </si>
  <si>
    <t>Tintes, Pinturas y Colorantes</t>
  </si>
  <si>
    <t>Productos de Arcilla</t>
  </si>
  <si>
    <t>Cemento</t>
  </si>
  <si>
    <t>Estructuras Metálicas Acabadas</t>
  </si>
  <si>
    <t>Materiales y Equipos Diversos (Munic)</t>
  </si>
  <si>
    <t>Útiles de Oficina</t>
  </si>
  <si>
    <t>Útiles Deportivos y Recreativos</t>
  </si>
  <si>
    <t>Utiles de Cocina y Comedor</t>
  </si>
  <si>
    <t>Accesorios y Repuestos en General</t>
  </si>
  <si>
    <t>Otros Materiales y Suministros</t>
  </si>
  <si>
    <t>PROPIEDAD, PLANTA, EQUIPO E INTANGIBLES.</t>
  </si>
  <si>
    <t>323</t>
  </si>
  <si>
    <t>TRANSFERENCIAS CORRIENTES.</t>
  </si>
  <si>
    <t>Indemnizaciones al Personal</t>
  </si>
  <si>
    <t>RESUMEN</t>
  </si>
  <si>
    <t>Ejecución Presupuestaria</t>
  </si>
  <si>
    <t>Ingresos Percibidos</t>
  </si>
  <si>
    <t>Egresos Ejecutados</t>
  </si>
  <si>
    <t>Rentas Consignadas</t>
  </si>
  <si>
    <t>PRESIDENTE</t>
  </si>
  <si>
    <t>TOTAL EGRESOS</t>
  </si>
  <si>
    <t>111</t>
  </si>
  <si>
    <t>113</t>
  </si>
  <si>
    <t>114</t>
  </si>
  <si>
    <t>121</t>
  </si>
  <si>
    <t>122</t>
  </si>
  <si>
    <t>131</t>
  </si>
  <si>
    <t>135</t>
  </si>
  <si>
    <t>141</t>
  </si>
  <si>
    <t>142</t>
  </si>
  <si>
    <t>143</t>
  </si>
  <si>
    <t>158</t>
  </si>
  <si>
    <t>162</t>
  </si>
  <si>
    <t>164</t>
  </si>
  <si>
    <t>165</t>
  </si>
  <si>
    <t>168</t>
  </si>
  <si>
    <t>171</t>
  </si>
  <si>
    <t>174</t>
  </si>
  <si>
    <t>181</t>
  </si>
  <si>
    <t>183</t>
  </si>
  <si>
    <t>184</t>
  </si>
  <si>
    <t>185</t>
  </si>
  <si>
    <t>186</t>
  </si>
  <si>
    <t>187</t>
  </si>
  <si>
    <t>188</t>
  </si>
  <si>
    <t>189</t>
  </si>
  <si>
    <t>191</t>
  </si>
  <si>
    <t>194</t>
  </si>
  <si>
    <t>195</t>
  </si>
  <si>
    <t>196</t>
  </si>
  <si>
    <t>199</t>
  </si>
  <si>
    <t>211</t>
  </si>
  <si>
    <t>232</t>
  </si>
  <si>
    <t>233</t>
  </si>
  <si>
    <t>241</t>
  </si>
  <si>
    <t>243</t>
  </si>
  <si>
    <t>244</t>
  </si>
  <si>
    <t>245</t>
  </si>
  <si>
    <t>253</t>
  </si>
  <si>
    <t>254</t>
  </si>
  <si>
    <t>262</t>
  </si>
  <si>
    <t>266</t>
  </si>
  <si>
    <t>267</t>
  </si>
  <si>
    <t>268</t>
  </si>
  <si>
    <t>269</t>
  </si>
  <si>
    <t>271</t>
  </si>
  <si>
    <t>273</t>
  </si>
  <si>
    <t>283</t>
  </si>
  <si>
    <t>284</t>
  </si>
  <si>
    <t>285</t>
  </si>
  <si>
    <t>291</t>
  </si>
  <si>
    <t>292</t>
  </si>
  <si>
    <t>294</t>
  </si>
  <si>
    <t>296</t>
  </si>
  <si>
    <t>297</t>
  </si>
  <si>
    <t>298</t>
  </si>
  <si>
    <t>299</t>
  </si>
  <si>
    <t>Servicios de Vigilancia</t>
  </si>
  <si>
    <t>Personal Permanente</t>
  </si>
  <si>
    <t>Complemento Calidad Profesional al Personal Permanente</t>
  </si>
  <si>
    <t>Complementos Específicos al Personal Permanente</t>
  </si>
  <si>
    <t>Servicios extraordinarios de personal permanente</t>
  </si>
  <si>
    <t>Aporte patronal al IGSS</t>
  </si>
  <si>
    <t>Aporte patronal al Intecap</t>
  </si>
  <si>
    <t>Bonificación Anual (Bono 14)</t>
  </si>
  <si>
    <t>Divulgación e Información</t>
  </si>
  <si>
    <t>Impresión, Encuadernación y Reproducción</t>
  </si>
  <si>
    <t>Viáticos en el Exterior</t>
  </si>
  <si>
    <t>Transporte de Personas</t>
  </si>
  <si>
    <t>Mantenimiento y Reparación de Equipo de Oficina</t>
  </si>
  <si>
    <t>Mantenimiento y Reparación de Equipos Educacionales y Recreativos</t>
  </si>
  <si>
    <t>Mantenimiento y Reparación de Medios de Transporte</t>
  </si>
  <si>
    <t>Mantenimiento y Reparación de Equipo de Cómputo</t>
  </si>
  <si>
    <t>Mantenimiento y Reparación de Edificios</t>
  </si>
  <si>
    <t>Mantenimiento y Reparación de Instalaciones</t>
  </si>
  <si>
    <t>Estudios, Invest. Proyectos Pre-Factibilidad y Factibilidad</t>
  </si>
  <si>
    <t>Servicios Jurídicos</t>
  </si>
  <si>
    <t>Servicios Económicos, Financieros, Contables y Auditoría</t>
  </si>
  <si>
    <t>Servicios de Informática y Sistemas Computarizados</t>
  </si>
  <si>
    <t>Servicios por Actuaciones Artísticas y Deportivas</t>
  </si>
  <si>
    <t>Servicios de Ingeniería, Arquitectura y Supervisión de Obras</t>
  </si>
  <si>
    <t>Primas y Gastos de Seguros y Fianzas</t>
  </si>
  <si>
    <t>Gastos Bancarios, Comisiones y Otros Gastos</t>
  </si>
  <si>
    <t>Servicios de Atención y Protocolo</t>
  </si>
  <si>
    <t>197</t>
  </si>
  <si>
    <t>Otros Servicios</t>
  </si>
  <si>
    <t>Otros Ingresos No Tributarios</t>
  </si>
  <si>
    <t>Cuota de afiliación</t>
  </si>
  <si>
    <t>Aporte donación de Socios para Cartuchos,Platillo y Otros</t>
  </si>
  <si>
    <t>Aporte donación de Jóvenes de Escuela de Vacaciones</t>
  </si>
  <si>
    <t>Rentas de la Propiedad</t>
  </si>
  <si>
    <t>15.1.30</t>
  </si>
  <si>
    <t>Disminución de Disponibilidades</t>
  </si>
  <si>
    <t>Saldo de Caja ASOTAC</t>
  </si>
  <si>
    <t>23.1.10-03</t>
  </si>
  <si>
    <t>23.1.10-01</t>
  </si>
  <si>
    <t>Saldo Caja Aporte Extra. CDAG</t>
  </si>
  <si>
    <t>Productos Agroforestales, Madera, Corcho y sus Manufacturas</t>
  </si>
  <si>
    <t>Piedra, Arcilla y Arena</t>
  </si>
  <si>
    <t>Otros Minerales</t>
  </si>
  <si>
    <t>Productos de Artes Gráficas</t>
  </si>
  <si>
    <t>Llantas y Neumáticos</t>
  </si>
  <si>
    <t>261</t>
  </si>
  <si>
    <t>Elementos y Compuestos Químicos</t>
  </si>
  <si>
    <t>Productos Medicinales y Farmacéuticos</t>
  </si>
  <si>
    <t>Productos Plásticos, Nylon, Vinil y PVC</t>
  </si>
  <si>
    <t>Otros Productos Químicos y Conexos</t>
  </si>
  <si>
    <t>Productos de Vidrio</t>
  </si>
  <si>
    <t>Productos de Loza y Porcelana</t>
  </si>
  <si>
    <t>Productos de Cemento, Pómez, Asbesto y Yeso</t>
  </si>
  <si>
    <t>Otros Productos de Minerales no Metálicos</t>
  </si>
  <si>
    <t>Productos Siderúrgicos</t>
  </si>
  <si>
    <t>Productos de Metal y sus Aleaciones</t>
  </si>
  <si>
    <t>Herramientas Menores</t>
  </si>
  <si>
    <t>Otros Productos Metálicos</t>
  </si>
  <si>
    <t>Productos Sanitarios, de Limpieza y de Uso Personal</t>
  </si>
  <si>
    <t>Materiales, Productos y Accesorios Eléctricos, Cableado Estructurado de Redes Informáticas y Telefónicas</t>
  </si>
  <si>
    <t>322</t>
  </si>
  <si>
    <t>Mobiliario y Equipo de Oficina</t>
  </si>
  <si>
    <t>Mobiliario y Equipo Médico-Sanitario y de Laboratorio</t>
  </si>
  <si>
    <t>324</t>
  </si>
  <si>
    <t>Equipo Educacional, Cultural y Recreativo (ESC</t>
  </si>
  <si>
    <t>326</t>
  </si>
  <si>
    <t>Equipo para Comunicaciones</t>
  </si>
  <si>
    <t>329</t>
  </si>
  <si>
    <t>Otras Maquinarias y Equipos</t>
  </si>
  <si>
    <t>332</t>
  </si>
  <si>
    <t>Construcciones de Bienes Nacionales de Uso no Común</t>
  </si>
  <si>
    <t>413</t>
  </si>
  <si>
    <t>415</t>
  </si>
  <si>
    <t>Vacaciones Pagadas por Retiro</t>
  </si>
  <si>
    <t>419</t>
  </si>
  <si>
    <t>Otras Transferencias a Personas Individuales</t>
  </si>
  <si>
    <t>472</t>
  </si>
  <si>
    <t>Transferencias a Organismos e Instituciones Internacionales</t>
  </si>
  <si>
    <t>Aporte de Entidades Descentralizadas y Autónomas</t>
  </si>
  <si>
    <t>16</t>
  </si>
  <si>
    <t>TRANSFERENCIAS CORRIENTES</t>
  </si>
  <si>
    <t>16.2.20</t>
  </si>
  <si>
    <t>Por Depósitos (cuentas bancarias)</t>
  </si>
  <si>
    <t>Equipo de computación</t>
  </si>
  <si>
    <t>Servicios Médico - Sanitarios</t>
  </si>
  <si>
    <t xml:space="preserve">Mantenimiento y Reparación de Otras Maquinaria </t>
  </si>
  <si>
    <t>Modificación IV</t>
  </si>
  <si>
    <t>Otras remuneraciones de Personal Temporal</t>
  </si>
  <si>
    <t>Arrendamiento de Edificios y locales</t>
  </si>
  <si>
    <t>GERENTE</t>
  </si>
  <si>
    <t>CRISTIAN DIEGO BERMUDEZ APEL</t>
  </si>
  <si>
    <t>JUAN RAMON SCHAEFFER SAMAYOA</t>
  </si>
  <si>
    <t>MARIA DE LOS ANGELES SALAZAR GRIJALVA</t>
  </si>
  <si>
    <t xml:space="preserve">TESORERO                      </t>
  </si>
  <si>
    <t>Mantenimiento y Reparación de Otras Obras e instalaciones</t>
  </si>
  <si>
    <t>Transferencia a Entidades Descentralizadas Y Autonomas</t>
  </si>
  <si>
    <t>Equipo de Transporte</t>
  </si>
  <si>
    <t>Modificación III</t>
  </si>
  <si>
    <t>Reconocimiento de Gastos</t>
  </si>
  <si>
    <t>Modificación V</t>
  </si>
  <si>
    <t>Sentencia Judicial</t>
  </si>
  <si>
    <t>ASIGNACIONES GLOBALES</t>
  </si>
  <si>
    <t>ALEX DANIEL SOTO LÓPEZ</t>
  </si>
  <si>
    <t>Aporte Extraordinario CDAG Juegos Nacionales</t>
  </si>
  <si>
    <t>Interinatos por Licencias y Becas</t>
  </si>
  <si>
    <t>Modificación VI</t>
  </si>
  <si>
    <t>EJECUCIÓN</t>
  </si>
  <si>
    <t>Sub Totales</t>
  </si>
  <si>
    <t>(+)</t>
  </si>
  <si>
    <t>11.9.90</t>
  </si>
  <si>
    <t>COORDINADOR ADMINISTRATIVO FINANCIERO</t>
  </si>
  <si>
    <t>029</t>
  </si>
  <si>
    <t>023</t>
  </si>
  <si>
    <t>Alquiler de transporte</t>
  </si>
  <si>
    <t>(+) Saldo en Caja al 31 de Diciembre de 2025</t>
  </si>
  <si>
    <t>(+) Rentas consignadas enero 2026</t>
  </si>
  <si>
    <t>(-) Devolución ISR 2025</t>
  </si>
  <si>
    <t>SALDO EN CAJA AL 31 DE ENERO 2026</t>
  </si>
  <si>
    <t>DEL 01 DE ENERO AL 31 DE DICIEMBRE 2026</t>
  </si>
  <si>
    <t>PENDIENTE</t>
  </si>
  <si>
    <t>(+) Resultado del Ejercicio enero 2026</t>
  </si>
  <si>
    <t>(+) Resultado del Ejercicio febrero 2026</t>
  </si>
  <si>
    <t>SALDO EN CAJA AL 28 DE FEBRERO 2026</t>
  </si>
  <si>
    <t>(+) Rentas consignadas febrero 2026</t>
  </si>
  <si>
    <t>CDAG</t>
  </si>
  <si>
    <t>COG</t>
  </si>
  <si>
    <t>CAJA</t>
  </si>
  <si>
    <t>(+) Resultado del Ejercicio marzo 2026</t>
  </si>
  <si>
    <t>(+) Rentas consignadas marzo 2026</t>
  </si>
  <si>
    <t>SALDO EN CAJA AL 31 DE MARZO 2026</t>
  </si>
  <si>
    <t>Ret. Danmar</t>
  </si>
  <si>
    <t>Pagado demás Diferencia en IVA Factura especial Feb 2026</t>
  </si>
  <si>
    <t>RENE FRANCISCO MUÑOZ BARNOYA</t>
  </si>
  <si>
    <t>VOCAL I</t>
  </si>
  <si>
    <t>Difererencia Fact. Especial</t>
  </si>
  <si>
    <t xml:space="preserve">Descuento Fianza de Fidelidad sueldos </t>
  </si>
  <si>
    <t>IGSS Cuota Patronos, trabajadores  e Intecap por Pagar</t>
  </si>
  <si>
    <t>ISR Retenido sobre rentas del trabajo del mes</t>
  </si>
  <si>
    <t xml:space="preserve">ISR Retenido Actividades Lucrativas y viáticos </t>
  </si>
  <si>
    <t xml:space="preserve">IVA Factura especial </t>
  </si>
  <si>
    <t>SALDO EN CAJA AL 30 DE ABRIL 2026</t>
  </si>
  <si>
    <t>(+) Rentas consignadas abril 2026</t>
  </si>
  <si>
    <t>Diferencia pago factura Danmar</t>
  </si>
  <si>
    <t>CRISTIAN DIEGO BERMÚDEZ APEL</t>
  </si>
  <si>
    <t>(+) Resultado del Ejercicio Abril 2026</t>
  </si>
  <si>
    <t>mantenimiento máquinas por Raúl</t>
  </si>
  <si>
    <t>(+) Resultado del Ejercicio Junio 2026</t>
  </si>
  <si>
    <t>(+) Rentas consignadas junio 2026</t>
  </si>
  <si>
    <t>SALDO EN CAJA AL 30 DE JUNIO 2026</t>
  </si>
  <si>
    <t>POR ESCOPETAS, MODIFICACIÓN</t>
  </si>
  <si>
    <t>SALDO EN CAJA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</si>
</sst>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0.0000000"/>
    <numFmt numFmtId="167" formatCode="_(* #,##0.0000_);_(* \(#,##0.00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.5"/>
      <color theme="1"/>
      <name val="Arial"/>
      <family val="2"/>
    </font>
    <font>
      <sz val="11.5"/>
      <color theme="1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sz val="5"/>
      <color theme="1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104">
    <xf numFmtId="0" fontId="0" fillId="0" borderId="0" xfId="0"/>
    <xf numFmtId="0" fontId="3" fillId="0" borderId="2" xfId="0" applyFont="1" applyBorder="1" applyAlignment="1">
      <alignment horizontal="centerContinuous"/>
    </xf>
    <xf numFmtId="43" fontId="3" fillId="0" borderId="4" xfId="0" applyNumberFormat="1" applyFont="1" applyBorder="1" applyAlignment="1">
      <alignment horizontal="centerContinuous"/>
    </xf>
    <xf numFmtId="43" fontId="4" fillId="0" borderId="0" xfId="0" applyNumberFormat="1" applyFont="1"/>
    <xf numFmtId="0" fontId="3" fillId="0" borderId="14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43" fontId="3" fillId="0" borderId="15" xfId="0" applyNumberFormat="1" applyFont="1" applyBorder="1" applyAlignment="1">
      <alignment horizontal="centerContinuous"/>
    </xf>
    <xf numFmtId="0" fontId="4" fillId="0" borderId="5" xfId="0" applyFont="1" applyBorder="1"/>
    <xf numFmtId="43" fontId="4" fillId="0" borderId="7" xfId="0" applyNumberFormat="1" applyFont="1" applyBorder="1"/>
    <xf numFmtId="0" fontId="4" fillId="0" borderId="0" xfId="0" applyFont="1"/>
    <xf numFmtId="43" fontId="8" fillId="0" borderId="0" xfId="0" applyNumberFormat="1" applyFont="1"/>
    <xf numFmtId="164" fontId="4" fillId="0" borderId="0" xfId="0" applyNumberFormat="1" applyFont="1"/>
    <xf numFmtId="0" fontId="3" fillId="0" borderId="0" xfId="0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164" fontId="5" fillId="0" borderId="11" xfId="1" applyFont="1" applyFill="1" applyBorder="1"/>
    <xf numFmtId="0" fontId="5" fillId="0" borderId="11" xfId="0" applyFont="1" applyBorder="1"/>
    <xf numFmtId="0" fontId="3" fillId="0" borderId="12" xfId="0" applyFont="1" applyBorder="1"/>
    <xf numFmtId="164" fontId="5" fillId="0" borderId="12" xfId="1" applyFont="1" applyFill="1" applyBorder="1"/>
    <xf numFmtId="9" fontId="5" fillId="0" borderId="12" xfId="2" applyFont="1" applyFill="1" applyBorder="1"/>
    <xf numFmtId="164" fontId="6" fillId="0" borderId="12" xfId="1" applyFont="1" applyFill="1" applyBorder="1"/>
    <xf numFmtId="0" fontId="4" fillId="0" borderId="12" xfId="0" applyFont="1" applyBorder="1"/>
    <xf numFmtId="0" fontId="4" fillId="0" borderId="13" xfId="0" applyFont="1" applyBorder="1"/>
    <xf numFmtId="164" fontId="6" fillId="0" borderId="13" xfId="1" applyFont="1" applyFill="1" applyBorder="1"/>
    <xf numFmtId="0" fontId="4" fillId="0" borderId="1" xfId="0" applyFont="1" applyBorder="1"/>
    <xf numFmtId="164" fontId="5" fillId="0" borderId="1" xfId="1" applyFont="1" applyFill="1" applyBorder="1"/>
    <xf numFmtId="0" fontId="4" fillId="0" borderId="11" xfId="0" applyFont="1" applyBorder="1"/>
    <xf numFmtId="164" fontId="6" fillId="0" borderId="11" xfId="1" applyFont="1" applyFill="1" applyBorder="1"/>
    <xf numFmtId="9" fontId="6" fillId="0" borderId="11" xfId="2" applyFont="1" applyFill="1" applyBorder="1"/>
    <xf numFmtId="9" fontId="6" fillId="0" borderId="12" xfId="2" applyFont="1" applyFill="1" applyBorder="1"/>
    <xf numFmtId="0" fontId="4" fillId="0" borderId="12" xfId="0" applyFont="1" applyBorder="1" applyAlignment="1">
      <alignment horizontal="left" indent="2"/>
    </xf>
    <xf numFmtId="9" fontId="6" fillId="0" borderId="1" xfId="2" applyFont="1" applyFill="1" applyBorder="1"/>
    <xf numFmtId="0" fontId="4" fillId="0" borderId="0" xfId="0" applyFont="1" applyAlignment="1">
      <alignment horizontal="left" indent="2"/>
    </xf>
    <xf numFmtId="43" fontId="2" fillId="0" borderId="0" xfId="0" applyNumberFormat="1" applyFont="1"/>
    <xf numFmtId="0" fontId="7" fillId="0" borderId="0" xfId="0" applyFont="1"/>
    <xf numFmtId="0" fontId="9" fillId="0" borderId="0" xfId="0" applyFont="1"/>
    <xf numFmtId="164" fontId="4" fillId="0" borderId="0" xfId="1" applyFont="1" applyFill="1"/>
    <xf numFmtId="0" fontId="9" fillId="0" borderId="0" xfId="0" applyFont="1" applyAlignment="1">
      <alignment horizontal="centerContinuous"/>
    </xf>
    <xf numFmtId="43" fontId="11" fillId="0" borderId="0" xfId="0" applyNumberFormat="1" applyFont="1"/>
    <xf numFmtId="43" fontId="7" fillId="0" borderId="0" xfId="0" applyNumberFormat="1" applyFont="1"/>
    <xf numFmtId="164" fontId="7" fillId="0" borderId="0" xfId="1" applyFont="1" applyFill="1"/>
    <xf numFmtId="164" fontId="6" fillId="0" borderId="3" xfId="1" applyFont="1" applyFill="1" applyBorder="1"/>
    <xf numFmtId="43" fontId="4" fillId="0" borderId="14" xfId="0" applyNumberFormat="1" applyFont="1" applyBorder="1"/>
    <xf numFmtId="0" fontId="2" fillId="0" borderId="0" xfId="0" applyFont="1"/>
    <xf numFmtId="0" fontId="2" fillId="0" borderId="0" xfId="0" applyFont="1" applyAlignment="1">
      <alignment horizontal="left" indent="7"/>
    </xf>
    <xf numFmtId="165" fontId="5" fillId="0" borderId="12" xfId="2" applyNumberFormat="1" applyFont="1" applyFill="1" applyBorder="1"/>
    <xf numFmtId="0" fontId="4" fillId="0" borderId="12" xfId="0" applyFont="1" applyBorder="1" applyAlignment="1">
      <alignment wrapText="1"/>
    </xf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3" xfId="0" applyFont="1" applyBorder="1" applyAlignment="1">
      <alignment horizontal="centerContinuous" wrapText="1"/>
    </xf>
    <xf numFmtId="0" fontId="4" fillId="0" borderId="6" xfId="0" applyFont="1" applyBorder="1" applyAlignment="1">
      <alignment wrapText="1"/>
    </xf>
    <xf numFmtId="164" fontId="9" fillId="0" borderId="0" xfId="0" applyNumberFormat="1" applyFont="1"/>
    <xf numFmtId="164" fontId="7" fillId="0" borderId="0" xfId="0" applyNumberFormat="1" applyFont="1"/>
    <xf numFmtId="44" fontId="12" fillId="0" borderId="0" xfId="0" applyNumberFormat="1" applyFont="1"/>
    <xf numFmtId="0" fontId="12" fillId="0" borderId="0" xfId="0" applyFont="1"/>
    <xf numFmtId="164" fontId="6" fillId="0" borderId="0" xfId="1" applyFont="1" applyFill="1" applyBorder="1"/>
    <xf numFmtId="164" fontId="10" fillId="0" borderId="0" xfId="0" applyNumberFormat="1" applyFont="1"/>
    <xf numFmtId="166" fontId="6" fillId="0" borderId="11" xfId="1" applyNumberFormat="1" applyFont="1" applyFill="1" applyBorder="1"/>
    <xf numFmtId="44" fontId="14" fillId="0" borderId="14" xfId="0" applyNumberFormat="1" applyFont="1" applyBorder="1"/>
    <xf numFmtId="49" fontId="4" fillId="0" borderId="12" xfId="0" applyNumberFormat="1" applyFont="1" applyBorder="1" applyAlignment="1">
      <alignment horizontal="left" indent="2"/>
    </xf>
    <xf numFmtId="0" fontId="3" fillId="0" borderId="12" xfId="0" applyFont="1" applyBorder="1" applyAlignment="1">
      <alignment horizontal="left" indent="2"/>
    </xf>
    <xf numFmtId="0" fontId="4" fillId="0" borderId="2" xfId="0" applyFont="1" applyBorder="1"/>
    <xf numFmtId="164" fontId="4" fillId="0" borderId="4" xfId="0" applyNumberFormat="1" applyFont="1" applyBorder="1"/>
    <xf numFmtId="0" fontId="15" fillId="0" borderId="14" xfId="0" applyFont="1" applyBorder="1" applyAlignment="1">
      <alignment horizontal="left" indent="1"/>
    </xf>
    <xf numFmtId="164" fontId="4" fillId="0" borderId="15" xfId="0" applyNumberFormat="1" applyFont="1" applyBorder="1"/>
    <xf numFmtId="0" fontId="4" fillId="0" borderId="14" xfId="0" applyFont="1" applyBorder="1" applyAlignment="1">
      <alignment horizontal="left" indent="1"/>
    </xf>
    <xf numFmtId="164" fontId="5" fillId="0" borderId="15" xfId="1" applyFont="1" applyFill="1" applyBorder="1"/>
    <xf numFmtId="164" fontId="6" fillId="0" borderId="15" xfId="1" applyFont="1" applyFill="1" applyBorder="1"/>
    <xf numFmtId="164" fontId="6" fillId="0" borderId="16" xfId="1" applyFont="1" applyFill="1" applyBorder="1"/>
    <xf numFmtId="0" fontId="3" fillId="0" borderId="14" xfId="0" applyFont="1" applyBorder="1" applyAlignment="1">
      <alignment horizontal="left" indent="1"/>
    </xf>
    <xf numFmtId="164" fontId="6" fillId="0" borderId="14" xfId="1" applyFont="1" applyFill="1" applyBorder="1"/>
    <xf numFmtId="0" fontId="3" fillId="0" borderId="5" xfId="0" applyFont="1" applyBorder="1" applyAlignment="1">
      <alignment horizontal="left" indent="1"/>
    </xf>
    <xf numFmtId="0" fontId="3" fillId="0" borderId="6" xfId="0" applyFont="1" applyBorder="1" applyAlignment="1">
      <alignment wrapText="1"/>
    </xf>
    <xf numFmtId="164" fontId="5" fillId="0" borderId="7" xfId="1" applyFont="1" applyFill="1" applyBorder="1"/>
    <xf numFmtId="164" fontId="8" fillId="0" borderId="0" xfId="1" applyFont="1" applyFill="1" applyAlignment="1">
      <alignment wrapText="1"/>
    </xf>
    <xf numFmtId="0" fontId="4" fillId="0" borderId="0" xfId="0" applyFont="1" applyAlignment="1">
      <alignment horizontal="left"/>
    </xf>
    <xf numFmtId="0" fontId="4" fillId="2" borderId="0" xfId="0" applyFont="1" applyFill="1"/>
    <xf numFmtId="43" fontId="7" fillId="2" borderId="0" xfId="0" applyNumberFormat="1" applyFont="1" applyFill="1"/>
    <xf numFmtId="167" fontId="6" fillId="0" borderId="12" xfId="1" applyNumberFormat="1" applyFont="1" applyFill="1" applyBorder="1"/>
    <xf numFmtId="167" fontId="5" fillId="0" borderId="1" xfId="1" applyNumberFormat="1" applyFont="1" applyFill="1" applyBorder="1"/>
    <xf numFmtId="167" fontId="2" fillId="0" borderId="0" xfId="0" applyNumberFormat="1" applyFont="1"/>
    <xf numFmtId="167" fontId="4" fillId="0" borderId="0" xfId="0" applyNumberFormat="1" applyFont="1"/>
    <xf numFmtId="164" fontId="2" fillId="0" borderId="0" xfId="0" applyNumberFormat="1" applyFont="1"/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3" fillId="2" borderId="0" xfId="0" applyFont="1" applyFill="1"/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4">
    <cellStyle name="Millares" xfId="1" builtinId="3"/>
    <cellStyle name="Millares 2" xfId="3" xr:uid="{00000000-0005-0000-0000-000001000000}"/>
    <cellStyle name="Normal" xfId="0" builtinId="0"/>
    <cellStyle name="Porcentaje" xfId="2" builtinId="5"/>
  </cellStyles>
  <dxfs count="0"/>
  <tableStyles count="1" defaultTableStyle="TableStyleMedium2" defaultPivotStyle="PivotStyleLight16">
    <tableStyle name="Invisible" pivot="0" table="0" count="0" xr9:uid="{62B84E73-849A-4A6D-B3BE-F60D60D298D1}"/>
  </tableStyles>
  <colors>
    <mruColors>
      <color rgb="FFFFFF99"/>
      <color rgb="FF669900"/>
      <color rgb="FF6666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PRESUPUESTOS/Ejecuci&#243;n%20Presup-Anexo%202026/Ejecucion%20Presup-%20Anexo%202026-AS.xlsx" TargetMode="External"/><Relationship Id="rId2" Type="http://schemas.openxmlformats.org/officeDocument/2006/relationships/externalLinkPath" Target="https://asotac24-my.sharepoint.com/personal/cfinanciero_asotac24_onmicrosoft_com/Documents/Documentos/PRESUPUESTOS/Ejecuci&#243;n%20Presup-Anexo%202026/Ejecucion%20Presup-%20Anexo%202026-AS.xlsx" TargetMode="External"/><Relationship Id="rId1" Type="http://schemas.openxmlformats.org/officeDocument/2006/relationships/externalLinkPath" Target="/personal/cfinanciero_asotac24_onmicrosoft_com/Documents/Documentos/PRESUPUESTOS/Ejecuci&#243;n%20Presup-Anexo%202026/Ejecucion%20Presup-%20Anexo%202026-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G ENERO 2026"/>
      <sheetName val="EGR ENERO 2026"/>
      <sheetName val="ING FEBRERO 2026"/>
      <sheetName val="EGR FEBRERO 2026"/>
      <sheetName val="ING MARZO 2026"/>
      <sheetName val="EGR MARZO 2026"/>
      <sheetName val="ING ABRIL 2026"/>
      <sheetName val="EGR ABRIL 2026"/>
      <sheetName val="ING MAYO 2026"/>
      <sheetName val="EGR MAYO 2026"/>
      <sheetName val="ING JUNIO 2026"/>
      <sheetName val="EGR JUNIO 2026"/>
    </sheetNames>
    <sheetDataSet>
      <sheetData sheetId="0">
        <row r="9">
          <cell r="E9">
            <v>13600</v>
          </cell>
        </row>
        <row r="11">
          <cell r="E11">
            <v>1545.92</v>
          </cell>
        </row>
        <row r="12">
          <cell r="E12"/>
        </row>
        <row r="17">
          <cell r="E17">
            <v>17678.059999999998</v>
          </cell>
        </row>
        <row r="23">
          <cell r="E23">
            <v>401146.11</v>
          </cell>
        </row>
        <row r="24">
          <cell r="E24"/>
        </row>
        <row r="25">
          <cell r="E25"/>
        </row>
        <row r="26">
          <cell r="E26"/>
        </row>
        <row r="27">
          <cell r="E27"/>
        </row>
      </sheetData>
      <sheetData sheetId="1">
        <row r="9">
          <cell r="E9">
            <v>73308.19</v>
          </cell>
        </row>
        <row r="10">
          <cell r="E10">
            <v>375</v>
          </cell>
        </row>
        <row r="11">
          <cell r="E11">
            <v>23747.68</v>
          </cell>
        </row>
        <row r="12">
          <cell r="E12">
            <v>4002.28</v>
          </cell>
        </row>
        <row r="13">
          <cell r="E13"/>
        </row>
        <row r="14">
          <cell r="E14">
            <v>2357.16</v>
          </cell>
        </row>
        <row r="15">
          <cell r="E15">
            <v>2671.67</v>
          </cell>
        </row>
        <row r="16">
          <cell r="E16">
            <v>8534.09</v>
          </cell>
        </row>
        <row r="17">
          <cell r="E17">
            <v>799.82</v>
          </cell>
        </row>
        <row r="18">
          <cell r="E18"/>
        </row>
        <row r="19">
          <cell r="E19"/>
        </row>
        <row r="20">
          <cell r="E20"/>
        </row>
        <row r="23">
          <cell r="E23">
            <v>386.6</v>
          </cell>
        </row>
        <row r="24">
          <cell r="E24">
            <v>7356.76</v>
          </cell>
        </row>
        <row r="25">
          <cell r="E25"/>
        </row>
        <row r="26">
          <cell r="E26">
            <v>2040</v>
          </cell>
        </row>
        <row r="27">
          <cell r="E27">
            <v>255.99</v>
          </cell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>
            <v>5040</v>
          </cell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>
            <v>6000</v>
          </cell>
        </row>
        <row r="48">
          <cell r="E48"/>
        </row>
        <row r="49">
          <cell r="E49"/>
        </row>
        <row r="50">
          <cell r="E50">
            <v>1000</v>
          </cell>
        </row>
        <row r="51">
          <cell r="E51"/>
        </row>
        <row r="52">
          <cell r="E52"/>
        </row>
        <row r="53">
          <cell r="E53"/>
        </row>
        <row r="54">
          <cell r="E54">
            <v>50.36</v>
          </cell>
        </row>
        <row r="55">
          <cell r="E55">
            <v>230.2</v>
          </cell>
        </row>
        <row r="56">
          <cell r="E56"/>
        </row>
        <row r="57">
          <cell r="E57"/>
        </row>
        <row r="58">
          <cell r="E58">
            <v>15</v>
          </cell>
        </row>
        <row r="67">
          <cell r="E67">
            <v>2808.4</v>
          </cell>
        </row>
        <row r="68">
          <cell r="E68"/>
        </row>
        <row r="69">
          <cell r="E69"/>
        </row>
        <row r="70">
          <cell r="E70"/>
        </row>
        <row r="71">
          <cell r="E71">
            <v>120</v>
          </cell>
        </row>
        <row r="72">
          <cell r="E72"/>
        </row>
        <row r="73">
          <cell r="E73"/>
        </row>
        <row r="74">
          <cell r="E74"/>
        </row>
        <row r="75">
          <cell r="E75">
            <v>334</v>
          </cell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>
            <v>1298.02</v>
          </cell>
        </row>
        <row r="81">
          <cell r="E81"/>
        </row>
        <row r="82">
          <cell r="E82">
            <v>862.5</v>
          </cell>
        </row>
        <row r="83">
          <cell r="E83">
            <v>154.49</v>
          </cell>
        </row>
        <row r="84">
          <cell r="E84">
            <v>55</v>
          </cell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>
            <v>2.5</v>
          </cell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>
            <v>367.35</v>
          </cell>
        </row>
        <row r="99">
          <cell r="E99"/>
        </row>
        <row r="100">
          <cell r="E100"/>
        </row>
        <row r="101">
          <cell r="E101">
            <v>21625</v>
          </cell>
        </row>
        <row r="102">
          <cell r="E102"/>
        </row>
        <row r="103">
          <cell r="E103">
            <v>252</v>
          </cell>
        </row>
        <row r="120">
          <cell r="E120">
            <v>3897</v>
          </cell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31">
          <cell r="E131"/>
        </row>
        <row r="132">
          <cell r="E132"/>
        </row>
        <row r="133">
          <cell r="E133">
            <v>250</v>
          </cell>
        </row>
        <row r="134">
          <cell r="E134"/>
        </row>
        <row r="135">
          <cell r="E135"/>
        </row>
      </sheetData>
      <sheetData sheetId="2">
        <row r="9">
          <cell r="Q9">
            <v>19235</v>
          </cell>
        </row>
        <row r="11">
          <cell r="Q11">
            <v>9465.92</v>
          </cell>
        </row>
        <row r="12">
          <cell r="Q12">
            <v>0</v>
          </cell>
        </row>
        <row r="17">
          <cell r="Q17">
            <v>34062.42</v>
          </cell>
        </row>
        <row r="23">
          <cell r="Q23">
            <v>821874.71</v>
          </cell>
        </row>
        <row r="24">
          <cell r="Q24">
            <v>0</v>
          </cell>
        </row>
        <row r="25">
          <cell r="Q25">
            <v>-48249.990000000005</v>
          </cell>
        </row>
        <row r="26">
          <cell r="Q26">
            <v>0</v>
          </cell>
        </row>
        <row r="27">
          <cell r="Q27">
            <v>0</v>
          </cell>
        </row>
      </sheetData>
      <sheetData sheetId="3">
        <row r="9">
          <cell r="Q9">
            <v>146616.38</v>
          </cell>
        </row>
        <row r="10">
          <cell r="Q10">
            <v>750</v>
          </cell>
        </row>
        <row r="11">
          <cell r="Q11">
            <v>47495.360000000001</v>
          </cell>
        </row>
        <row r="12">
          <cell r="Q12">
            <v>8004.56</v>
          </cell>
        </row>
        <row r="13">
          <cell r="Q13">
            <v>0</v>
          </cell>
        </row>
        <row r="14">
          <cell r="Q14">
            <v>5357.16</v>
          </cell>
        </row>
        <row r="15">
          <cell r="Q15">
            <v>10852.35</v>
          </cell>
        </row>
        <row r="16">
          <cell r="Q16">
            <v>17656</v>
          </cell>
        </row>
        <row r="17">
          <cell r="Q17">
            <v>1654.73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3">
          <cell r="Q23">
            <v>1406.1</v>
          </cell>
        </row>
        <row r="24">
          <cell r="Q24">
            <v>7939.76</v>
          </cell>
        </row>
        <row r="25">
          <cell r="Q25">
            <v>0</v>
          </cell>
        </row>
        <row r="26">
          <cell r="Q26">
            <v>2040</v>
          </cell>
        </row>
        <row r="27">
          <cell r="Q27">
            <v>382.09000000000003</v>
          </cell>
        </row>
        <row r="28">
          <cell r="Q28">
            <v>3687.55</v>
          </cell>
        </row>
        <row r="29">
          <cell r="Q29">
            <v>18108.059999999998</v>
          </cell>
        </row>
        <row r="30">
          <cell r="Q30">
            <v>0</v>
          </cell>
        </row>
        <row r="31">
          <cell r="Q31">
            <v>12722.71</v>
          </cell>
        </row>
        <row r="32">
          <cell r="Q32">
            <v>0</v>
          </cell>
        </row>
        <row r="33">
          <cell r="Q33">
            <v>0</v>
          </cell>
        </row>
        <row r="34">
          <cell r="Q34">
            <v>5040</v>
          </cell>
        </row>
        <row r="35">
          <cell r="Q35">
            <v>0</v>
          </cell>
        </row>
        <row r="36">
          <cell r="Q36">
            <v>0</v>
          </cell>
        </row>
        <row r="37">
          <cell r="Q37">
            <v>0</v>
          </cell>
        </row>
        <row r="38">
          <cell r="Q38">
            <v>0</v>
          </cell>
        </row>
        <row r="39">
          <cell r="Q39">
            <v>0</v>
          </cell>
        </row>
        <row r="40">
          <cell r="Q40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0</v>
          </cell>
        </row>
        <row r="45">
          <cell r="Q45">
            <v>0</v>
          </cell>
        </row>
        <row r="46">
          <cell r="Q46">
            <v>17920</v>
          </cell>
        </row>
        <row r="47">
          <cell r="Q47">
            <v>12000</v>
          </cell>
        </row>
        <row r="48">
          <cell r="Q48">
            <v>5561.37</v>
          </cell>
        </row>
        <row r="49">
          <cell r="Q49">
            <v>0</v>
          </cell>
        </row>
        <row r="50">
          <cell r="Q50">
            <v>274813.82</v>
          </cell>
        </row>
        <row r="51">
          <cell r="Q51">
            <v>0</v>
          </cell>
        </row>
        <row r="52">
          <cell r="Q52">
            <v>0</v>
          </cell>
        </row>
        <row r="53">
          <cell r="Q53">
            <v>0</v>
          </cell>
        </row>
        <row r="54">
          <cell r="Q54">
            <v>56.69</v>
          </cell>
        </row>
        <row r="55">
          <cell r="Q55">
            <v>260.2</v>
          </cell>
        </row>
        <row r="56">
          <cell r="Q56">
            <v>36412.18</v>
          </cell>
        </row>
        <row r="57">
          <cell r="Q57">
            <v>0</v>
          </cell>
        </row>
        <row r="58">
          <cell r="Q58">
            <v>307.34000000000003</v>
          </cell>
        </row>
        <row r="67">
          <cell r="Q67">
            <v>7052.65</v>
          </cell>
        </row>
        <row r="68">
          <cell r="Q68">
            <v>0</v>
          </cell>
        </row>
        <row r="69">
          <cell r="Q69">
            <v>0</v>
          </cell>
        </row>
        <row r="70">
          <cell r="Q70">
            <v>0</v>
          </cell>
        </row>
        <row r="71">
          <cell r="Q71">
            <v>142.25</v>
          </cell>
        </row>
        <row r="72">
          <cell r="Q72">
            <v>0</v>
          </cell>
        </row>
        <row r="73">
          <cell r="Q73">
            <v>688.8</v>
          </cell>
        </row>
        <row r="74">
          <cell r="Q74">
            <v>627.64</v>
          </cell>
        </row>
        <row r="75">
          <cell r="Q75">
            <v>580</v>
          </cell>
        </row>
        <row r="76">
          <cell r="Q76">
            <v>5</v>
          </cell>
        </row>
        <row r="77">
          <cell r="Q77">
            <v>0</v>
          </cell>
        </row>
        <row r="78">
          <cell r="Q78">
            <v>23.2</v>
          </cell>
        </row>
        <row r="79">
          <cell r="Q79">
            <v>0</v>
          </cell>
        </row>
        <row r="80">
          <cell r="Q80">
            <v>1808.02</v>
          </cell>
        </row>
        <row r="81">
          <cell r="Q81">
            <v>0</v>
          </cell>
        </row>
        <row r="82">
          <cell r="Q82">
            <v>887.5</v>
          </cell>
        </row>
        <row r="83">
          <cell r="Q83">
            <v>220.04000000000002</v>
          </cell>
        </row>
        <row r="84">
          <cell r="Q84">
            <v>55</v>
          </cell>
        </row>
        <row r="85">
          <cell r="Q85">
            <v>0</v>
          </cell>
        </row>
        <row r="86">
          <cell r="Q86">
            <v>0</v>
          </cell>
        </row>
        <row r="87">
          <cell r="Q87">
            <v>0</v>
          </cell>
        </row>
        <row r="88">
          <cell r="Q88">
            <v>0</v>
          </cell>
        </row>
        <row r="89">
          <cell r="Q89">
            <v>0</v>
          </cell>
        </row>
        <row r="90">
          <cell r="Q90">
            <v>0</v>
          </cell>
        </row>
        <row r="91">
          <cell r="Q91">
            <v>0</v>
          </cell>
        </row>
        <row r="92">
          <cell r="Q92">
            <v>1210.5</v>
          </cell>
        </row>
        <row r="93">
          <cell r="Q93">
            <v>0</v>
          </cell>
        </row>
        <row r="94">
          <cell r="Q94">
            <v>0</v>
          </cell>
        </row>
        <row r="95">
          <cell r="Q95">
            <v>664.99</v>
          </cell>
        </row>
        <row r="96">
          <cell r="Q96">
            <v>0</v>
          </cell>
        </row>
        <row r="97">
          <cell r="Q97">
            <v>2079.6</v>
          </cell>
        </row>
        <row r="98">
          <cell r="Q98">
            <v>556.6</v>
          </cell>
        </row>
        <row r="99">
          <cell r="Q99">
            <v>0</v>
          </cell>
        </row>
        <row r="100">
          <cell r="Q100">
            <v>0</v>
          </cell>
        </row>
        <row r="101">
          <cell r="Q101">
            <v>22629</v>
          </cell>
        </row>
        <row r="102">
          <cell r="Q102">
            <v>0</v>
          </cell>
        </row>
        <row r="103">
          <cell r="Q103">
            <v>642.21</v>
          </cell>
        </row>
        <row r="120">
          <cell r="Q120">
            <v>3897</v>
          </cell>
        </row>
        <row r="121">
          <cell r="Q121">
            <v>0</v>
          </cell>
        </row>
        <row r="122">
          <cell r="Q122">
            <v>0</v>
          </cell>
        </row>
        <row r="123">
          <cell r="Q123"/>
        </row>
        <row r="124">
          <cell r="Q124">
            <v>0</v>
          </cell>
        </row>
        <row r="125">
          <cell r="Q125">
            <v>0</v>
          </cell>
        </row>
        <row r="126">
          <cell r="Q126">
            <v>0</v>
          </cell>
        </row>
        <row r="127">
          <cell r="Q127">
            <v>0</v>
          </cell>
        </row>
        <row r="131">
          <cell r="Q131">
            <v>0</v>
          </cell>
        </row>
        <row r="132">
          <cell r="Q132">
            <v>0</v>
          </cell>
        </row>
        <row r="133">
          <cell r="Q133">
            <v>750</v>
          </cell>
        </row>
        <row r="134">
          <cell r="Q134">
            <v>0</v>
          </cell>
        </row>
        <row r="135">
          <cell r="Q135">
            <v>0</v>
          </cell>
        </row>
      </sheetData>
      <sheetData sheetId="4">
        <row r="9">
          <cell r="Q9">
            <v>23435</v>
          </cell>
        </row>
        <row r="11">
          <cell r="Q11">
            <v>20300.919999999998</v>
          </cell>
        </row>
        <row r="17">
          <cell r="Q17">
            <v>50943.519999999997</v>
          </cell>
        </row>
        <row r="23">
          <cell r="Q23">
            <v>1242603.31</v>
          </cell>
        </row>
        <row r="24">
          <cell r="Q24">
            <v>0</v>
          </cell>
        </row>
        <row r="25">
          <cell r="Q25">
            <v>53474.3</v>
          </cell>
        </row>
        <row r="26">
          <cell r="Q26">
            <v>0</v>
          </cell>
        </row>
        <row r="27">
          <cell r="Q27">
            <v>0</v>
          </cell>
        </row>
        <row r="34">
          <cell r="Q34">
            <v>-139694.08000000002</v>
          </cell>
        </row>
      </sheetData>
      <sheetData sheetId="5">
        <row r="9">
          <cell r="Q9">
            <v>222894</v>
          </cell>
        </row>
        <row r="10">
          <cell r="Q10">
            <v>1125</v>
          </cell>
        </row>
        <row r="11">
          <cell r="Q11">
            <v>72393.040000000008</v>
          </cell>
        </row>
        <row r="12">
          <cell r="Q12">
            <v>12006.84</v>
          </cell>
        </row>
        <row r="14">
          <cell r="Q14">
            <v>16491.900000000001</v>
          </cell>
        </row>
        <row r="15">
          <cell r="Q15">
            <v>13467.6</v>
          </cell>
        </row>
        <row r="16">
          <cell r="Q16">
            <v>26500.92</v>
          </cell>
        </row>
        <row r="17">
          <cell r="Q17">
            <v>2483.6800000000003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3">
          <cell r="Q23">
            <v>2680.25</v>
          </cell>
        </row>
        <row r="24">
          <cell r="Q24">
            <v>8522.76</v>
          </cell>
        </row>
        <row r="25">
          <cell r="Q25">
            <v>0</v>
          </cell>
        </row>
        <row r="26">
          <cell r="Q26">
            <v>10200</v>
          </cell>
        </row>
        <row r="27">
          <cell r="Q27">
            <v>537.29</v>
          </cell>
        </row>
        <row r="28">
          <cell r="Q28">
            <v>5950.83</v>
          </cell>
        </row>
        <row r="29">
          <cell r="Q29">
            <v>33780.369999999995</v>
          </cell>
        </row>
        <row r="30">
          <cell r="Q30">
            <v>0</v>
          </cell>
        </row>
        <row r="31">
          <cell r="Q31">
            <v>159720.66999999998</v>
          </cell>
        </row>
        <row r="32">
          <cell r="Q32">
            <v>6000</v>
          </cell>
        </row>
        <row r="33">
          <cell r="Q33">
            <v>5507.0000000000009</v>
          </cell>
        </row>
        <row r="34">
          <cell r="Q34">
            <v>10080</v>
          </cell>
        </row>
        <row r="35">
          <cell r="Q35">
            <v>0</v>
          </cell>
        </row>
        <row r="36">
          <cell r="Q36">
            <v>0</v>
          </cell>
        </row>
        <row r="37">
          <cell r="Q37">
            <v>0</v>
          </cell>
        </row>
        <row r="38">
          <cell r="Q38">
            <v>0</v>
          </cell>
        </row>
        <row r="39">
          <cell r="Q39">
            <v>0</v>
          </cell>
        </row>
        <row r="40">
          <cell r="Q40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0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26880</v>
          </cell>
        </row>
        <row r="48">
          <cell r="Q48">
            <v>18000</v>
          </cell>
        </row>
        <row r="49">
          <cell r="Q49">
            <v>5561.37</v>
          </cell>
        </row>
        <row r="50">
          <cell r="Q50">
            <v>0</v>
          </cell>
        </row>
        <row r="51">
          <cell r="Q51">
            <v>303550.97000000003</v>
          </cell>
        </row>
        <row r="52">
          <cell r="Q52">
            <v>0</v>
          </cell>
        </row>
        <row r="53">
          <cell r="Q53">
            <v>0</v>
          </cell>
        </row>
        <row r="54">
          <cell r="Q54">
            <v>0</v>
          </cell>
        </row>
        <row r="55">
          <cell r="Q55">
            <v>379.52</v>
          </cell>
        </row>
        <row r="56">
          <cell r="Q56">
            <v>79109.56</v>
          </cell>
        </row>
        <row r="57">
          <cell r="Q57">
            <v>46334.67</v>
          </cell>
        </row>
        <row r="58">
          <cell r="Q58">
            <v>0</v>
          </cell>
        </row>
        <row r="59">
          <cell r="Q59">
            <v>5183.4500000000007</v>
          </cell>
        </row>
        <row r="68">
          <cell r="Q68">
            <v>12199.099999999999</v>
          </cell>
        </row>
        <row r="69">
          <cell r="Q69">
            <v>0</v>
          </cell>
        </row>
        <row r="70">
          <cell r="Q70">
            <v>0</v>
          </cell>
        </row>
        <row r="71">
          <cell r="Q71">
            <v>0</v>
          </cell>
        </row>
        <row r="72">
          <cell r="Q72">
            <v>149.31</v>
          </cell>
        </row>
        <row r="73">
          <cell r="Q73">
            <v>0</v>
          </cell>
        </row>
        <row r="74">
          <cell r="Q74">
            <v>1038.8</v>
          </cell>
        </row>
        <row r="75">
          <cell r="Q75">
            <v>1194.6300000000001</v>
          </cell>
        </row>
        <row r="76">
          <cell r="Q76">
            <v>826</v>
          </cell>
        </row>
        <row r="77">
          <cell r="Q77">
            <v>5</v>
          </cell>
        </row>
        <row r="78">
          <cell r="Q78">
            <v>0</v>
          </cell>
        </row>
        <row r="79">
          <cell r="Q79">
            <v>39.200000000000003</v>
          </cell>
        </row>
        <row r="80">
          <cell r="Q80">
            <v>0</v>
          </cell>
        </row>
        <row r="81">
          <cell r="Q81">
            <v>2108.0100000000002</v>
          </cell>
        </row>
        <row r="82">
          <cell r="Q82">
            <v>178.51</v>
          </cell>
        </row>
        <row r="83">
          <cell r="Q83">
            <v>2230</v>
          </cell>
        </row>
        <row r="84">
          <cell r="Q84">
            <v>838.04</v>
          </cell>
        </row>
        <row r="85">
          <cell r="Q85">
            <v>55</v>
          </cell>
        </row>
        <row r="86">
          <cell r="Q86">
            <v>247948.38</v>
          </cell>
        </row>
        <row r="87">
          <cell r="Q87">
            <v>0</v>
          </cell>
        </row>
        <row r="88">
          <cell r="Q88">
            <v>0</v>
          </cell>
        </row>
        <row r="89">
          <cell r="Q89">
            <v>0</v>
          </cell>
        </row>
        <row r="90">
          <cell r="Q90">
            <v>0</v>
          </cell>
        </row>
        <row r="91">
          <cell r="Q91">
            <v>0</v>
          </cell>
        </row>
        <row r="92">
          <cell r="Q92">
            <v>0</v>
          </cell>
        </row>
        <row r="93">
          <cell r="Q93">
            <v>1210.5</v>
          </cell>
        </row>
        <row r="94">
          <cell r="Q94">
            <v>0</v>
          </cell>
        </row>
        <row r="95">
          <cell r="Q95">
            <v>0</v>
          </cell>
        </row>
        <row r="96">
          <cell r="Q96">
            <v>664.99</v>
          </cell>
        </row>
        <row r="97">
          <cell r="Q97">
            <v>0</v>
          </cell>
        </row>
        <row r="98">
          <cell r="Q98">
            <v>3796.7</v>
          </cell>
        </row>
        <row r="99">
          <cell r="Q99">
            <v>910</v>
          </cell>
        </row>
        <row r="100">
          <cell r="Q100">
            <v>7396.2</v>
          </cell>
        </row>
        <row r="101">
          <cell r="Q101">
            <v>0</v>
          </cell>
        </row>
        <row r="102">
          <cell r="Q102">
            <v>22629</v>
          </cell>
        </row>
        <row r="103">
          <cell r="Q103">
            <v>27573.83</v>
          </cell>
        </row>
        <row r="104">
          <cell r="Q104">
            <v>642.21</v>
          </cell>
        </row>
        <row r="121">
          <cell r="Q121">
            <v>3897</v>
          </cell>
        </row>
        <row r="122">
          <cell r="Q122">
            <v>0</v>
          </cell>
        </row>
        <row r="123">
          <cell r="Q123">
            <v>0</v>
          </cell>
        </row>
        <row r="124">
          <cell r="Q124"/>
        </row>
        <row r="125">
          <cell r="Q125">
            <v>0</v>
          </cell>
        </row>
        <row r="126">
          <cell r="Q126">
            <v>0</v>
          </cell>
        </row>
        <row r="127">
          <cell r="Q127">
            <v>0</v>
          </cell>
        </row>
        <row r="128">
          <cell r="Q128">
            <v>0</v>
          </cell>
        </row>
        <row r="132">
          <cell r="Q132">
            <v>0</v>
          </cell>
        </row>
        <row r="133">
          <cell r="Q133">
            <v>0</v>
          </cell>
        </row>
        <row r="134">
          <cell r="Q134">
            <v>1250</v>
          </cell>
        </row>
        <row r="135">
          <cell r="Q135">
            <v>0</v>
          </cell>
        </row>
        <row r="136">
          <cell r="Q136">
            <v>1912.18</v>
          </cell>
        </row>
      </sheetData>
      <sheetData sheetId="6">
        <row r="9">
          <cell r="Q9">
            <v>25915</v>
          </cell>
        </row>
        <row r="11">
          <cell r="Q11">
            <v>23585.919999999998</v>
          </cell>
        </row>
        <row r="17">
          <cell r="Q17">
            <v>67501.320000000007</v>
          </cell>
        </row>
        <row r="23">
          <cell r="Q23">
            <v>1715568.3</v>
          </cell>
        </row>
        <row r="24">
          <cell r="Q24">
            <v>0</v>
          </cell>
        </row>
        <row r="25">
          <cell r="Q25">
            <v>530868.12</v>
          </cell>
        </row>
        <row r="26">
          <cell r="Q26">
            <v>0</v>
          </cell>
        </row>
        <row r="27">
          <cell r="Q27">
            <v>0</v>
          </cell>
        </row>
        <row r="34">
          <cell r="Q34">
            <v>-156522.56000000003</v>
          </cell>
        </row>
      </sheetData>
      <sheetData sheetId="7">
        <row r="9">
          <cell r="Q9">
            <v>299171.14</v>
          </cell>
        </row>
        <row r="10">
          <cell r="Q10">
            <v>1500</v>
          </cell>
        </row>
        <row r="11">
          <cell r="Q11">
            <v>98010.920000000013</v>
          </cell>
        </row>
        <row r="12">
          <cell r="Q12">
            <v>14007.98</v>
          </cell>
        </row>
        <row r="14">
          <cell r="Q14">
            <v>19491.900000000001</v>
          </cell>
        </row>
        <row r="15">
          <cell r="Q15">
            <v>22365.95</v>
          </cell>
        </row>
        <row r="16">
          <cell r="Q16">
            <v>35802.67</v>
          </cell>
        </row>
        <row r="17">
          <cell r="Q17">
            <v>3355.4500000000003</v>
          </cell>
        </row>
        <row r="18">
          <cell r="Q18">
            <v>1797.88</v>
          </cell>
        </row>
        <row r="19">
          <cell r="Q19">
            <v>1797.88</v>
          </cell>
        </row>
        <row r="20">
          <cell r="Q20">
            <v>143.84</v>
          </cell>
        </row>
        <row r="23">
          <cell r="Q23">
            <v>3811.04</v>
          </cell>
        </row>
        <row r="24">
          <cell r="Q24">
            <v>9106.6</v>
          </cell>
        </row>
        <row r="25">
          <cell r="Q25">
            <v>0</v>
          </cell>
        </row>
        <row r="26">
          <cell r="Q26">
            <v>11220</v>
          </cell>
        </row>
        <row r="27">
          <cell r="Q27">
            <v>5932.79</v>
          </cell>
        </row>
        <row r="28">
          <cell r="Q28">
            <v>118280.45000000001</v>
          </cell>
        </row>
        <row r="29">
          <cell r="Q29">
            <v>105056.99</v>
          </cell>
        </row>
        <row r="30">
          <cell r="Q30">
            <v>32658.639999999999</v>
          </cell>
        </row>
        <row r="31">
          <cell r="Q31">
            <v>170704.46</v>
          </cell>
        </row>
        <row r="32">
          <cell r="Q32">
            <v>6000</v>
          </cell>
        </row>
        <row r="33">
          <cell r="Q33">
            <v>5507.0000000000009</v>
          </cell>
        </row>
        <row r="34">
          <cell r="Q34">
            <v>10080</v>
          </cell>
        </row>
        <row r="35">
          <cell r="Q35">
            <v>0</v>
          </cell>
        </row>
        <row r="36">
          <cell r="Q36">
            <v>19227.78</v>
          </cell>
        </row>
        <row r="37">
          <cell r="Q37">
            <v>0</v>
          </cell>
        </row>
        <row r="38">
          <cell r="Q38">
            <v>0</v>
          </cell>
        </row>
        <row r="39">
          <cell r="Q39">
            <v>0</v>
          </cell>
        </row>
        <row r="40">
          <cell r="Q40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0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35840</v>
          </cell>
        </row>
        <row r="48">
          <cell r="Q48">
            <v>24000</v>
          </cell>
        </row>
        <row r="49">
          <cell r="Q49">
            <v>11109.3</v>
          </cell>
        </row>
        <row r="50">
          <cell r="Q50">
            <v>0</v>
          </cell>
        </row>
        <row r="51">
          <cell r="Q51">
            <v>496355.26</v>
          </cell>
        </row>
        <row r="52">
          <cell r="Q52">
            <v>0</v>
          </cell>
        </row>
        <row r="53">
          <cell r="Q53">
            <v>0</v>
          </cell>
        </row>
        <row r="54">
          <cell r="Q54">
            <v>0</v>
          </cell>
        </row>
        <row r="55">
          <cell r="Q55">
            <v>980.13</v>
          </cell>
        </row>
        <row r="56">
          <cell r="Q56">
            <v>79114.66</v>
          </cell>
        </row>
        <row r="57">
          <cell r="Q57">
            <v>60389.07</v>
          </cell>
        </row>
        <row r="58">
          <cell r="Q58">
            <v>0</v>
          </cell>
        </row>
        <row r="59">
          <cell r="Q59">
            <v>5923.4500000000007</v>
          </cell>
        </row>
        <row r="68">
          <cell r="Q68">
            <v>17909.21</v>
          </cell>
        </row>
        <row r="69">
          <cell r="Q69">
            <v>0</v>
          </cell>
        </row>
        <row r="70">
          <cell r="Q70">
            <v>0</v>
          </cell>
        </row>
        <row r="71">
          <cell r="Q71">
            <v>0</v>
          </cell>
        </row>
        <row r="72">
          <cell r="Q72">
            <v>309.31</v>
          </cell>
        </row>
        <row r="73">
          <cell r="Q73">
            <v>0</v>
          </cell>
        </row>
        <row r="74">
          <cell r="Q74">
            <v>1388.8</v>
          </cell>
        </row>
        <row r="75">
          <cell r="Q75">
            <v>2105.42</v>
          </cell>
        </row>
        <row r="76">
          <cell r="Q76">
            <v>826</v>
          </cell>
        </row>
        <row r="77">
          <cell r="Q77">
            <v>5</v>
          </cell>
        </row>
        <row r="78">
          <cell r="Q78">
            <v>0</v>
          </cell>
        </row>
        <row r="79">
          <cell r="Q79">
            <v>61.900000000000006</v>
          </cell>
        </row>
        <row r="80">
          <cell r="Q80">
            <v>79</v>
          </cell>
        </row>
        <row r="81">
          <cell r="Q81">
            <v>3236.33</v>
          </cell>
        </row>
        <row r="82">
          <cell r="Q82">
            <v>380.89</v>
          </cell>
        </row>
        <row r="83">
          <cell r="Q83">
            <v>2338</v>
          </cell>
        </row>
        <row r="84">
          <cell r="Q84">
            <v>926.93999999999994</v>
          </cell>
        </row>
        <row r="85">
          <cell r="Q85">
            <v>55</v>
          </cell>
        </row>
        <row r="86">
          <cell r="Q86">
            <v>247948.38</v>
          </cell>
        </row>
        <row r="87">
          <cell r="Q87">
            <v>0</v>
          </cell>
        </row>
        <row r="88">
          <cell r="Q88">
            <v>0</v>
          </cell>
        </row>
        <row r="89">
          <cell r="Q89">
            <v>0</v>
          </cell>
        </row>
        <row r="90">
          <cell r="Q90">
            <v>0</v>
          </cell>
        </row>
        <row r="91">
          <cell r="Q91">
            <v>0</v>
          </cell>
        </row>
        <row r="92">
          <cell r="Q92">
            <v>0</v>
          </cell>
        </row>
        <row r="93">
          <cell r="Q93">
            <v>1250.5</v>
          </cell>
        </row>
        <row r="94">
          <cell r="Q94">
            <v>0</v>
          </cell>
        </row>
        <row r="95">
          <cell r="Q95">
            <v>0</v>
          </cell>
        </row>
        <row r="96">
          <cell r="Q96">
            <v>743.99</v>
          </cell>
        </row>
        <row r="97">
          <cell r="Q97">
            <v>0</v>
          </cell>
        </row>
        <row r="98">
          <cell r="Q98">
            <v>4241.7</v>
          </cell>
        </row>
        <row r="99">
          <cell r="Q99">
            <v>1303</v>
          </cell>
        </row>
        <row r="100">
          <cell r="Q100">
            <v>7396.2</v>
          </cell>
        </row>
        <row r="101">
          <cell r="Q101">
            <v>0</v>
          </cell>
        </row>
        <row r="102">
          <cell r="Q102">
            <v>22629</v>
          </cell>
        </row>
        <row r="103">
          <cell r="Q103">
            <v>27573.83</v>
          </cell>
        </row>
        <row r="104">
          <cell r="Q104">
            <v>675.61</v>
          </cell>
        </row>
        <row r="121">
          <cell r="Q121">
            <v>3897</v>
          </cell>
        </row>
        <row r="122">
          <cell r="Q122">
            <v>0</v>
          </cell>
        </row>
        <row r="123">
          <cell r="Q123">
            <v>1910</v>
          </cell>
        </row>
        <row r="124">
          <cell r="Q124"/>
        </row>
        <row r="125">
          <cell r="Q125">
            <v>0</v>
          </cell>
        </row>
        <row r="126">
          <cell r="Q126">
            <v>455</v>
          </cell>
        </row>
        <row r="127">
          <cell r="Q127">
            <v>0</v>
          </cell>
        </row>
        <row r="128">
          <cell r="Q128">
            <v>0</v>
          </cell>
        </row>
        <row r="132">
          <cell r="Q132">
            <v>2097.5100000000002</v>
          </cell>
        </row>
        <row r="133">
          <cell r="Q133">
            <v>0</v>
          </cell>
        </row>
        <row r="134">
          <cell r="Q134">
            <v>1750</v>
          </cell>
        </row>
        <row r="135">
          <cell r="Q135">
            <v>0</v>
          </cell>
        </row>
        <row r="136">
          <cell r="Q136">
            <v>2362.87</v>
          </cell>
        </row>
      </sheetData>
      <sheetData sheetId="8">
        <row r="9">
          <cell r="Q9">
            <v>30315</v>
          </cell>
        </row>
        <row r="11">
          <cell r="Q11">
            <v>35500.92</v>
          </cell>
        </row>
        <row r="17">
          <cell r="Q17">
            <v>86234.94</v>
          </cell>
        </row>
        <row r="23">
          <cell r="Q23">
            <v>2167609.17</v>
          </cell>
        </row>
        <row r="24">
          <cell r="Q24">
            <v>0</v>
          </cell>
        </row>
        <row r="25">
          <cell r="Q25">
            <v>611807.49</v>
          </cell>
        </row>
        <row r="26">
          <cell r="Q26">
            <v>0</v>
          </cell>
        </row>
        <row r="27">
          <cell r="Q27">
            <v>0</v>
          </cell>
        </row>
        <row r="34">
          <cell r="Q34">
            <v>-156522.56000000003</v>
          </cell>
        </row>
      </sheetData>
      <sheetData sheetId="9">
        <row r="9">
          <cell r="Q9">
            <v>371981.61</v>
          </cell>
        </row>
        <row r="10">
          <cell r="Q10">
            <v>1875</v>
          </cell>
        </row>
        <row r="11">
          <cell r="Q11">
            <v>122823.85</v>
          </cell>
        </row>
        <row r="12">
          <cell r="Q12">
            <v>14007.98</v>
          </cell>
        </row>
        <row r="14">
          <cell r="Q14">
            <v>22491.9</v>
          </cell>
        </row>
        <row r="15">
          <cell r="Q15">
            <v>24882.06</v>
          </cell>
        </row>
        <row r="16">
          <cell r="Q16">
            <v>43840.02</v>
          </cell>
        </row>
        <row r="17">
          <cell r="Q17">
            <v>4108.72</v>
          </cell>
        </row>
        <row r="18">
          <cell r="Q18">
            <v>1797.88</v>
          </cell>
        </row>
        <row r="19">
          <cell r="Q19">
            <v>1797.88</v>
          </cell>
        </row>
        <row r="20">
          <cell r="Q20">
            <v>143.84</v>
          </cell>
        </row>
        <row r="23">
          <cell r="Q23">
            <v>5568.52</v>
          </cell>
        </row>
        <row r="24">
          <cell r="Q24">
            <v>9689.6</v>
          </cell>
        </row>
        <row r="25">
          <cell r="Q25">
            <v>0</v>
          </cell>
        </row>
        <row r="26">
          <cell r="Q26">
            <v>11220</v>
          </cell>
        </row>
        <row r="27">
          <cell r="Q27">
            <v>6156.79</v>
          </cell>
        </row>
        <row r="28">
          <cell r="Q28">
            <v>118280.45000000001</v>
          </cell>
        </row>
        <row r="29">
          <cell r="Q29">
            <v>105056.99</v>
          </cell>
        </row>
        <row r="30">
          <cell r="Q30">
            <v>32658.639999999999</v>
          </cell>
        </row>
        <row r="31">
          <cell r="Q31">
            <v>214310.13999999998</v>
          </cell>
        </row>
        <row r="32">
          <cell r="Q32">
            <v>6000</v>
          </cell>
        </row>
        <row r="33">
          <cell r="Q33">
            <v>7457.2800000000007</v>
          </cell>
        </row>
        <row r="34">
          <cell r="Q34">
            <v>15120</v>
          </cell>
        </row>
        <row r="35">
          <cell r="Q35">
            <v>0</v>
          </cell>
        </row>
        <row r="36">
          <cell r="Q36">
            <v>30027.78</v>
          </cell>
        </row>
        <row r="37">
          <cell r="Q37">
            <v>0</v>
          </cell>
        </row>
        <row r="38">
          <cell r="Q38">
            <v>0</v>
          </cell>
        </row>
        <row r="39">
          <cell r="Q39">
            <v>295.68</v>
          </cell>
        </row>
        <row r="40">
          <cell r="Q40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0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44800</v>
          </cell>
        </row>
        <row r="48">
          <cell r="Q48">
            <v>30000</v>
          </cell>
        </row>
        <row r="49">
          <cell r="Q49">
            <v>11109.3</v>
          </cell>
        </row>
        <row r="50">
          <cell r="Q50">
            <v>0</v>
          </cell>
        </row>
        <row r="51">
          <cell r="Q51">
            <v>525592.41</v>
          </cell>
        </row>
        <row r="52">
          <cell r="Q52">
            <v>0</v>
          </cell>
        </row>
        <row r="53">
          <cell r="Q53">
            <v>0</v>
          </cell>
        </row>
        <row r="54">
          <cell r="Q54">
            <v>0</v>
          </cell>
        </row>
        <row r="55">
          <cell r="Q55">
            <v>986.49</v>
          </cell>
        </row>
        <row r="56">
          <cell r="Q56">
            <v>97764.06</v>
          </cell>
        </row>
        <row r="57">
          <cell r="Q57">
            <v>60389.07</v>
          </cell>
        </row>
        <row r="58">
          <cell r="Q58">
            <v>0</v>
          </cell>
        </row>
        <row r="59">
          <cell r="Q59">
            <v>8787.93</v>
          </cell>
        </row>
        <row r="68">
          <cell r="Q68">
            <v>22053.71</v>
          </cell>
        </row>
        <row r="69">
          <cell r="Q69">
            <v>0</v>
          </cell>
        </row>
        <row r="70">
          <cell r="Q70">
            <v>0</v>
          </cell>
        </row>
        <row r="71">
          <cell r="Q71">
            <v>0</v>
          </cell>
        </row>
        <row r="72">
          <cell r="Q72">
            <v>332.66</v>
          </cell>
        </row>
        <row r="73">
          <cell r="Q73">
            <v>0</v>
          </cell>
        </row>
        <row r="74">
          <cell r="Q74">
            <v>1388.8</v>
          </cell>
        </row>
        <row r="75">
          <cell r="Q75">
            <v>3144.17</v>
          </cell>
        </row>
        <row r="76">
          <cell r="Q76">
            <v>1158.5</v>
          </cell>
        </row>
        <row r="77">
          <cell r="Q77">
            <v>5</v>
          </cell>
        </row>
        <row r="78">
          <cell r="Q78">
            <v>0</v>
          </cell>
        </row>
        <row r="79">
          <cell r="Q79">
            <v>61.900000000000006</v>
          </cell>
        </row>
        <row r="80">
          <cell r="Q80">
            <v>79</v>
          </cell>
        </row>
        <row r="81">
          <cell r="Q81">
            <v>4021.6</v>
          </cell>
        </row>
        <row r="82">
          <cell r="Q82">
            <v>380.89</v>
          </cell>
        </row>
        <row r="83">
          <cell r="Q83">
            <v>3308</v>
          </cell>
        </row>
        <row r="84">
          <cell r="Q84">
            <v>1689.7399999999998</v>
          </cell>
        </row>
        <row r="85">
          <cell r="Q85">
            <v>55</v>
          </cell>
        </row>
        <row r="86">
          <cell r="Q86">
            <v>247948.38</v>
          </cell>
        </row>
        <row r="87">
          <cell r="Q87">
            <v>0</v>
          </cell>
        </row>
        <row r="88">
          <cell r="Q88">
            <v>0</v>
          </cell>
        </row>
        <row r="89">
          <cell r="Q89">
            <v>0</v>
          </cell>
        </row>
        <row r="90">
          <cell r="Q90">
            <v>0</v>
          </cell>
        </row>
        <row r="91">
          <cell r="Q91">
            <v>0</v>
          </cell>
        </row>
        <row r="92">
          <cell r="Q92">
            <v>0</v>
          </cell>
        </row>
        <row r="93">
          <cell r="Q93">
            <v>1250.5</v>
          </cell>
        </row>
        <row r="94">
          <cell r="Q94">
            <v>0</v>
          </cell>
        </row>
        <row r="95">
          <cell r="Q95">
            <v>0</v>
          </cell>
        </row>
        <row r="96">
          <cell r="Q96">
            <v>743.99</v>
          </cell>
        </row>
        <row r="97">
          <cell r="Q97">
            <v>0</v>
          </cell>
        </row>
        <row r="98">
          <cell r="Q98">
            <v>5231.7199999999993</v>
          </cell>
        </row>
        <row r="99">
          <cell r="Q99">
            <v>1600.2</v>
          </cell>
        </row>
        <row r="100">
          <cell r="Q100">
            <v>7396.2</v>
          </cell>
        </row>
        <row r="101">
          <cell r="Q101">
            <v>0</v>
          </cell>
        </row>
        <row r="102">
          <cell r="Q102">
            <v>23389.5</v>
          </cell>
        </row>
        <row r="103">
          <cell r="Q103">
            <v>28840.5</v>
          </cell>
        </row>
        <row r="104">
          <cell r="Q104">
            <v>783.61</v>
          </cell>
        </row>
        <row r="129">
          <cell r="Q129">
            <v>3897</v>
          </cell>
        </row>
        <row r="130">
          <cell r="Q130">
            <v>0</v>
          </cell>
        </row>
        <row r="131">
          <cell r="Q131">
            <v>13822</v>
          </cell>
        </row>
        <row r="132">
          <cell r="Q132"/>
        </row>
        <row r="133">
          <cell r="Q133">
            <v>0</v>
          </cell>
        </row>
        <row r="134">
          <cell r="Q134">
            <v>455</v>
          </cell>
        </row>
        <row r="135">
          <cell r="Q135">
            <v>0</v>
          </cell>
        </row>
        <row r="136">
          <cell r="Q136">
            <v>0</v>
          </cell>
        </row>
        <row r="140">
          <cell r="Q140">
            <v>2097.5100000000002</v>
          </cell>
        </row>
        <row r="141">
          <cell r="Q141">
            <v>0</v>
          </cell>
        </row>
        <row r="142">
          <cell r="Q142">
            <v>2250</v>
          </cell>
        </row>
        <row r="143">
          <cell r="Q143">
            <v>0</v>
          </cell>
        </row>
        <row r="144">
          <cell r="Q144">
            <v>2362.87</v>
          </cell>
        </row>
      </sheetData>
      <sheetData sheetId="10">
        <row r="9">
          <cell r="Q9">
            <v>32315</v>
          </cell>
        </row>
        <row r="11">
          <cell r="Q11">
            <v>56300.92</v>
          </cell>
        </row>
        <row r="17">
          <cell r="Q17">
            <v>103309.88</v>
          </cell>
        </row>
        <row r="23">
          <cell r="Q23">
            <v>2167609.17</v>
          </cell>
        </row>
        <row r="24">
          <cell r="Q24">
            <v>536353.67999999993</v>
          </cell>
        </row>
        <row r="25">
          <cell r="Q25">
            <v>1298050.22</v>
          </cell>
        </row>
        <row r="26">
          <cell r="Q26">
            <v>0</v>
          </cell>
        </row>
        <row r="27">
          <cell r="Q27">
            <v>0</v>
          </cell>
        </row>
        <row r="34">
          <cell r="Q34">
            <v>-156522.56000000003</v>
          </cell>
        </row>
      </sheetData>
      <sheetData sheetId="11">
        <row r="9">
          <cell r="Q9">
            <v>449292.07999999996</v>
          </cell>
        </row>
        <row r="10">
          <cell r="Q10">
            <v>2250</v>
          </cell>
        </row>
        <row r="11">
          <cell r="Q11">
            <v>148121.53</v>
          </cell>
        </row>
        <row r="12">
          <cell r="Q12">
            <v>14007.98</v>
          </cell>
        </row>
        <row r="14">
          <cell r="Q14">
            <v>25491.9</v>
          </cell>
        </row>
        <row r="15">
          <cell r="Q15">
            <v>26420.280000000002</v>
          </cell>
        </row>
        <row r="16">
          <cell r="Q16">
            <v>52253.179999999993</v>
          </cell>
        </row>
        <row r="17">
          <cell r="Q17">
            <v>4897.21</v>
          </cell>
        </row>
        <row r="18">
          <cell r="Q18">
            <v>1797.88</v>
          </cell>
        </row>
        <row r="19">
          <cell r="Q19">
            <v>1797.88</v>
          </cell>
        </row>
        <row r="20">
          <cell r="Q20">
            <v>143.84</v>
          </cell>
        </row>
        <row r="23">
          <cell r="Q23">
            <v>7318.4400000000005</v>
          </cell>
        </row>
        <row r="24">
          <cell r="Q24">
            <v>10283.35</v>
          </cell>
        </row>
        <row r="25">
          <cell r="Q25">
            <v>0</v>
          </cell>
        </row>
        <row r="26">
          <cell r="Q26">
            <v>11220</v>
          </cell>
        </row>
        <row r="27">
          <cell r="Q27">
            <v>8894.89</v>
          </cell>
        </row>
        <row r="28">
          <cell r="Q28">
            <v>253250.69000000003</v>
          </cell>
        </row>
        <row r="29">
          <cell r="Q29">
            <v>264384.32</v>
          </cell>
        </row>
        <row r="30">
          <cell r="Q30">
            <v>68734.47</v>
          </cell>
        </row>
        <row r="31">
          <cell r="Q31">
            <v>492381.76</v>
          </cell>
        </row>
        <row r="32">
          <cell r="Q32">
            <v>7713.4400000000005</v>
          </cell>
        </row>
        <row r="33">
          <cell r="Q33">
            <v>7457.2800000000007</v>
          </cell>
        </row>
        <row r="34">
          <cell r="Q34">
            <v>15120</v>
          </cell>
        </row>
        <row r="35">
          <cell r="Q35">
            <v>0</v>
          </cell>
        </row>
        <row r="36">
          <cell r="Q36">
            <v>30027.78</v>
          </cell>
        </row>
        <row r="37">
          <cell r="Q37">
            <v>0</v>
          </cell>
        </row>
        <row r="38">
          <cell r="Q38">
            <v>0</v>
          </cell>
        </row>
        <row r="39">
          <cell r="Q39">
            <v>295.68</v>
          </cell>
        </row>
        <row r="40">
          <cell r="Q40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0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53760</v>
          </cell>
        </row>
        <row r="48">
          <cell r="Q48">
            <v>36000</v>
          </cell>
        </row>
        <row r="49">
          <cell r="Q49">
            <v>11109.3</v>
          </cell>
        </row>
        <row r="50">
          <cell r="Q50">
            <v>0</v>
          </cell>
        </row>
        <row r="51">
          <cell r="Q51">
            <v>552329.56000000006</v>
          </cell>
        </row>
        <row r="52">
          <cell r="Q52">
            <v>0</v>
          </cell>
        </row>
        <row r="53">
          <cell r="Q53">
            <v>0</v>
          </cell>
        </row>
        <row r="54">
          <cell r="Q54">
            <v>0</v>
          </cell>
        </row>
        <row r="55">
          <cell r="Q55">
            <v>992.84</v>
          </cell>
        </row>
        <row r="56">
          <cell r="Q56">
            <v>97984.06</v>
          </cell>
        </row>
        <row r="57">
          <cell r="Q57">
            <v>60389.07</v>
          </cell>
        </row>
        <row r="58">
          <cell r="Q58">
            <v>0</v>
          </cell>
        </row>
        <row r="59">
          <cell r="Q59">
            <v>9699.93</v>
          </cell>
        </row>
        <row r="68">
          <cell r="Q68">
            <v>24071.91</v>
          </cell>
        </row>
        <row r="69">
          <cell r="Q69">
            <v>0</v>
          </cell>
        </row>
        <row r="70">
          <cell r="Q70">
            <v>0</v>
          </cell>
        </row>
        <row r="71">
          <cell r="Q71">
            <v>0</v>
          </cell>
        </row>
        <row r="72">
          <cell r="Q72">
            <v>648.01</v>
          </cell>
        </row>
        <row r="73">
          <cell r="Q73">
            <v>21382.87</v>
          </cell>
        </row>
        <row r="74">
          <cell r="Q74">
            <v>2088.8000000000002</v>
          </cell>
        </row>
        <row r="75">
          <cell r="Q75">
            <v>3289.17</v>
          </cell>
        </row>
        <row r="76">
          <cell r="Q76">
            <v>1334.5</v>
          </cell>
        </row>
        <row r="77">
          <cell r="Q77">
            <v>5</v>
          </cell>
        </row>
        <row r="78">
          <cell r="Q78">
            <v>0</v>
          </cell>
        </row>
        <row r="79">
          <cell r="Q79">
            <v>126.9</v>
          </cell>
        </row>
        <row r="80">
          <cell r="Q80">
            <v>158</v>
          </cell>
        </row>
        <row r="81">
          <cell r="Q81">
            <v>5210.1099999999997</v>
          </cell>
        </row>
        <row r="82">
          <cell r="Q82">
            <v>380.89</v>
          </cell>
        </row>
        <row r="83">
          <cell r="Q83">
            <v>5859.96</v>
          </cell>
        </row>
        <row r="84">
          <cell r="Q84">
            <v>1689.7399999999998</v>
          </cell>
        </row>
        <row r="85">
          <cell r="Q85">
            <v>85</v>
          </cell>
        </row>
        <row r="86">
          <cell r="Q86">
            <v>247948.38</v>
          </cell>
        </row>
        <row r="87">
          <cell r="Q87">
            <v>0</v>
          </cell>
        </row>
        <row r="88">
          <cell r="Q88">
            <v>0</v>
          </cell>
        </row>
        <row r="89">
          <cell r="Q89">
            <v>0</v>
          </cell>
        </row>
        <row r="90">
          <cell r="Q90">
            <v>0</v>
          </cell>
        </row>
        <row r="91">
          <cell r="Q91">
            <v>0</v>
          </cell>
        </row>
        <row r="92">
          <cell r="Q92">
            <v>0</v>
          </cell>
        </row>
        <row r="93">
          <cell r="Q93">
            <v>1294.5</v>
          </cell>
        </row>
        <row r="94">
          <cell r="Q94">
            <v>0</v>
          </cell>
        </row>
        <row r="95">
          <cell r="Q95">
            <v>0</v>
          </cell>
        </row>
        <row r="96">
          <cell r="Q96">
            <v>960.99</v>
          </cell>
        </row>
        <row r="97">
          <cell r="Q97">
            <v>0</v>
          </cell>
        </row>
        <row r="98">
          <cell r="Q98">
            <v>5466.1699999999992</v>
          </cell>
        </row>
        <row r="99">
          <cell r="Q99">
            <v>1881.65</v>
          </cell>
        </row>
        <row r="100">
          <cell r="Q100">
            <v>7396.2</v>
          </cell>
        </row>
        <row r="101">
          <cell r="Q101">
            <v>0</v>
          </cell>
        </row>
        <row r="102">
          <cell r="Q102">
            <v>23797.5</v>
          </cell>
        </row>
        <row r="103">
          <cell r="Q103">
            <v>28840.5</v>
          </cell>
        </row>
        <row r="104">
          <cell r="Q104">
            <v>911.59</v>
          </cell>
        </row>
        <row r="129">
          <cell r="Q129">
            <v>3897</v>
          </cell>
        </row>
        <row r="130">
          <cell r="Q130">
            <v>0</v>
          </cell>
        </row>
        <row r="131">
          <cell r="Q131">
            <v>15416</v>
          </cell>
        </row>
        <row r="132">
          <cell r="Q132">
            <v>0</v>
          </cell>
        </row>
        <row r="133">
          <cell r="Q133">
            <v>7594</v>
          </cell>
        </row>
        <row r="134">
          <cell r="Q134">
            <v>455</v>
          </cell>
        </row>
        <row r="135">
          <cell r="Q135">
            <v>0</v>
          </cell>
        </row>
        <row r="136">
          <cell r="Q136">
            <v>0</v>
          </cell>
        </row>
        <row r="140">
          <cell r="Q140">
            <v>2097.5100000000002</v>
          </cell>
        </row>
        <row r="141">
          <cell r="Q141">
            <v>0</v>
          </cell>
        </row>
        <row r="142">
          <cell r="Q142">
            <v>2750</v>
          </cell>
        </row>
        <row r="143">
          <cell r="Q143">
            <v>0</v>
          </cell>
        </row>
        <row r="144">
          <cell r="Q144">
            <v>4296.63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405A-FE12-4781-9DAF-6B143B63E1DB}">
  <sheetPr codeName="Hoja1"/>
  <dimension ref="A1:Y202"/>
  <sheetViews>
    <sheetView zoomScale="110" zoomScaleNormal="110" workbookViewId="0">
      <pane xSplit="2" ySplit="7" topLeftCell="T8" activePane="bottomRight" state="frozen"/>
      <selection pane="topRight" activeCell="C1" sqref="C1"/>
      <selection pane="bottomLeft" activeCell="A8" sqref="A8"/>
      <selection pane="bottomRight" activeCell="U15" sqref="U15"/>
    </sheetView>
  </sheetViews>
  <sheetFormatPr baseColWidth="10" defaultColWidth="11.42578125" defaultRowHeight="15" x14ac:dyDescent="0.2"/>
  <cols>
    <col min="1" max="1" width="13.42578125" style="9" customWidth="1"/>
    <col min="2" max="2" width="50.7109375" style="60" customWidth="1"/>
    <col min="3" max="3" width="16.42578125" style="9" customWidth="1"/>
    <col min="4" max="4" width="15.7109375" style="9" hidden="1" customWidth="1"/>
    <col min="5" max="5" width="18.5703125" style="9" hidden="1" customWidth="1"/>
    <col min="6" max="6" width="22.85546875" style="9" hidden="1" customWidth="1"/>
    <col min="7" max="7" width="14.5703125" style="9" hidden="1" customWidth="1"/>
    <col min="8" max="8" width="16.42578125" style="9" hidden="1" customWidth="1"/>
    <col min="9" max="9" width="14.140625" style="9" hidden="1" customWidth="1"/>
    <col min="10" max="10" width="13.140625" style="39" hidden="1" customWidth="1"/>
    <col min="11" max="11" width="14.7109375" style="39" hidden="1" customWidth="1"/>
    <col min="12" max="12" width="13.42578125" style="39" hidden="1" customWidth="1"/>
    <col min="13" max="17" width="14.42578125" style="39" hidden="1" customWidth="1"/>
    <col min="18" max="20" width="16.42578125" style="9" customWidth="1"/>
    <col min="21" max="21" width="13.28515625" style="9" customWidth="1"/>
    <col min="22" max="22" width="18.140625" style="9" customWidth="1"/>
    <col min="23" max="23" width="16.7109375" style="39" customWidth="1"/>
    <col min="24" max="24" width="18.28515625" style="39" customWidth="1"/>
    <col min="25" max="25" width="14.140625" style="9" bestFit="1" customWidth="1"/>
    <col min="26" max="16384" width="11.42578125" style="9"/>
  </cols>
  <sheetData>
    <row r="1" spans="1:24" ht="15.75" x14ac:dyDescent="0.25">
      <c r="A1" s="5" t="s">
        <v>0</v>
      </c>
      <c r="B1" s="5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2"/>
      <c r="W1" s="42"/>
      <c r="X1" s="42"/>
    </row>
    <row r="2" spans="1:24" ht="15.75" x14ac:dyDescent="0.25">
      <c r="A2" s="5" t="s">
        <v>1</v>
      </c>
      <c r="B2" s="5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2"/>
      <c r="W2" s="42"/>
      <c r="X2" s="42"/>
    </row>
    <row r="3" spans="1:24" ht="15.75" x14ac:dyDescent="0.25">
      <c r="A3" s="5" t="s">
        <v>263</v>
      </c>
      <c r="B3" s="5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2"/>
      <c r="W3" s="42"/>
      <c r="X3" s="42"/>
    </row>
    <row r="4" spans="1:24" ht="15.75" x14ac:dyDescent="0.25">
      <c r="A4" s="5" t="s">
        <v>2</v>
      </c>
      <c r="B4" s="5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2"/>
      <c r="W4" s="42"/>
      <c r="X4" s="42"/>
    </row>
    <row r="5" spans="1:24" ht="16.5" thickBot="1" x14ac:dyDescent="0.3">
      <c r="A5" s="12"/>
      <c r="B5" s="5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W5" s="40"/>
      <c r="X5" s="40"/>
    </row>
    <row r="6" spans="1:24" ht="16.5" thickBot="1" x14ac:dyDescent="0.3">
      <c r="A6" s="13" t="s">
        <v>3</v>
      </c>
      <c r="B6" s="100" t="s">
        <v>4</v>
      </c>
      <c r="C6" s="13" t="s">
        <v>5</v>
      </c>
      <c r="D6" s="14" t="s">
        <v>6</v>
      </c>
      <c r="E6" s="15"/>
      <c r="F6" s="14" t="s">
        <v>6</v>
      </c>
      <c r="G6" s="15"/>
      <c r="H6" s="102" t="s">
        <v>7</v>
      </c>
      <c r="I6" s="103"/>
      <c r="J6" s="102" t="s">
        <v>242</v>
      </c>
      <c r="K6" s="103"/>
      <c r="L6" s="102" t="s">
        <v>231</v>
      </c>
      <c r="M6" s="103"/>
      <c r="N6" s="102" t="s">
        <v>244</v>
      </c>
      <c r="O6" s="103"/>
      <c r="P6" s="102" t="s">
        <v>250</v>
      </c>
      <c r="Q6" s="103"/>
      <c r="R6" s="13" t="s">
        <v>5</v>
      </c>
      <c r="S6" s="98" t="s">
        <v>251</v>
      </c>
      <c r="T6" s="13" t="s">
        <v>8</v>
      </c>
      <c r="U6" s="13" t="s">
        <v>9</v>
      </c>
    </row>
    <row r="7" spans="1:24" ht="16.5" thickBot="1" x14ac:dyDescent="0.3">
      <c r="A7" s="16" t="s">
        <v>10</v>
      </c>
      <c r="B7" s="101"/>
      <c r="C7" s="16" t="s">
        <v>11</v>
      </c>
      <c r="D7" s="17" t="s">
        <v>12</v>
      </c>
      <c r="E7" s="17" t="s">
        <v>13</v>
      </c>
      <c r="F7" s="17" t="s">
        <v>12</v>
      </c>
      <c r="G7" s="17" t="s">
        <v>13</v>
      </c>
      <c r="H7" s="17" t="s">
        <v>12</v>
      </c>
      <c r="I7" s="18" t="s">
        <v>13</v>
      </c>
      <c r="J7" s="17" t="s">
        <v>12</v>
      </c>
      <c r="K7" s="18" t="s">
        <v>13</v>
      </c>
      <c r="L7" s="17" t="s">
        <v>12</v>
      </c>
      <c r="M7" s="18" t="s">
        <v>13</v>
      </c>
      <c r="N7" s="17" t="s">
        <v>12</v>
      </c>
      <c r="O7" s="18" t="s">
        <v>13</v>
      </c>
      <c r="P7" s="17" t="s">
        <v>12</v>
      </c>
      <c r="Q7" s="18" t="s">
        <v>13</v>
      </c>
      <c r="R7" s="16" t="s">
        <v>14</v>
      </c>
      <c r="S7" s="99"/>
      <c r="T7" s="16" t="s">
        <v>15</v>
      </c>
      <c r="U7" s="16" t="s">
        <v>16</v>
      </c>
    </row>
    <row r="8" spans="1:24" ht="15.95" customHeight="1" x14ac:dyDescent="0.25">
      <c r="A8" s="19"/>
      <c r="B8" s="54"/>
      <c r="C8" s="20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20"/>
      <c r="S8" s="20"/>
      <c r="T8" s="20"/>
      <c r="U8" s="21"/>
    </row>
    <row r="9" spans="1:24" ht="15.95" customHeight="1" x14ac:dyDescent="0.25">
      <c r="A9" s="22" t="s">
        <v>254</v>
      </c>
      <c r="B9" s="55" t="s">
        <v>174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4"/>
    </row>
    <row r="10" spans="1:24" ht="15.95" customHeight="1" x14ac:dyDescent="0.25">
      <c r="A10" s="26" t="s">
        <v>17</v>
      </c>
      <c r="B10" s="51" t="s">
        <v>175</v>
      </c>
      <c r="C10" s="25">
        <v>37000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>
        <f>C10+D10-E10+F10-G10+H10-I10+J10-K10+L10-M10+N10-O10+P10-Q10</f>
        <v>37000</v>
      </c>
      <c r="S10" s="25">
        <f>'[1]ING ENERO 2026'!$E$9</f>
        <v>13600</v>
      </c>
      <c r="T10" s="25">
        <f t="shared" ref="T10:T22" si="0">R10-S10</f>
        <v>23400</v>
      </c>
      <c r="U10" s="50">
        <f>S10/$S$26</f>
        <v>3.1338565291446699E-2</v>
      </c>
    </row>
    <row r="11" spans="1:24" ht="15.95" hidden="1" customHeight="1" x14ac:dyDescent="0.25">
      <c r="A11" s="26" t="s">
        <v>26</v>
      </c>
      <c r="B11" s="51" t="s">
        <v>27</v>
      </c>
      <c r="C11" s="25">
        <v>0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f>C11+D11-E11+F11-G11+J11-K11</f>
        <v>0</v>
      </c>
      <c r="S11" s="25"/>
      <c r="T11" s="25">
        <v>0</v>
      </c>
      <c r="U11" s="50"/>
    </row>
    <row r="12" spans="1:24" ht="15.75" customHeight="1" x14ac:dyDescent="0.25">
      <c r="A12" s="26" t="s">
        <v>18</v>
      </c>
      <c r="B12" s="51" t="s">
        <v>176</v>
      </c>
      <c r="C12" s="25">
        <v>54345.41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f t="shared" ref="R12:R25" si="1">C12+D12-E12+F12-G12+H12-I12+J12-K12+L12-M12+N12-O12+P12-Q12</f>
        <v>54345.41</v>
      </c>
      <c r="S12" s="25">
        <f>'[1]ING ENERO 2026'!$E$11</f>
        <v>1545.92</v>
      </c>
      <c r="T12" s="25">
        <f t="shared" si="0"/>
        <v>52799.490000000005</v>
      </c>
      <c r="U12" s="50">
        <f>S12/$S$26</f>
        <v>3.5622731511289179E-3</v>
      </c>
      <c r="V12" s="63"/>
      <c r="W12" s="63"/>
    </row>
    <row r="13" spans="1:24" ht="31.5" customHeight="1" x14ac:dyDescent="0.25">
      <c r="A13" s="26" t="s">
        <v>19</v>
      </c>
      <c r="B13" s="51" t="s">
        <v>177</v>
      </c>
      <c r="C13" s="25">
        <v>0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>
        <f t="shared" si="1"/>
        <v>0</v>
      </c>
      <c r="S13" s="25">
        <f>'[1]ING ENERO 2026'!$E$12</f>
        <v>0</v>
      </c>
      <c r="T13" s="25">
        <f>R13-S13</f>
        <v>0</v>
      </c>
      <c r="U13" s="50">
        <f>S13/$S$26</f>
        <v>0</v>
      </c>
      <c r="W13" s="63"/>
    </row>
    <row r="14" spans="1:24" ht="15.95" customHeight="1" x14ac:dyDescent="0.25">
      <c r="A14" s="26"/>
      <c r="B14" s="55" t="s">
        <v>178</v>
      </c>
      <c r="C14" s="25">
        <v>0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>
        <f t="shared" si="1"/>
        <v>0</v>
      </c>
      <c r="S14" s="25"/>
      <c r="T14" s="25"/>
      <c r="U14" s="50"/>
      <c r="W14" s="63"/>
    </row>
    <row r="15" spans="1:24" ht="15.95" customHeight="1" x14ac:dyDescent="0.25">
      <c r="A15" s="26" t="s">
        <v>179</v>
      </c>
      <c r="B15" s="51" t="s">
        <v>227</v>
      </c>
      <c r="C15" s="25">
        <v>86241.600000000006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>
        <f t="shared" si="1"/>
        <v>86241.600000000006</v>
      </c>
      <c r="S15" s="25">
        <f>'[1]ING ENERO 2026'!$E$17</f>
        <v>17678.059999999998</v>
      </c>
      <c r="T15" s="25">
        <f t="shared" si="0"/>
        <v>68563.540000000008</v>
      </c>
      <c r="U15" s="50">
        <f>S15/$S$26</f>
        <v>4.0735664524714131E-2</v>
      </c>
      <c r="V15" s="63"/>
      <c r="W15" s="63"/>
    </row>
    <row r="16" spans="1:24" ht="15.95" customHeight="1" x14ac:dyDescent="0.25">
      <c r="A16" s="22" t="s">
        <v>224</v>
      </c>
      <c r="B16" s="55" t="s">
        <v>225</v>
      </c>
      <c r="C16" s="25">
        <v>0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>
        <f t="shared" si="1"/>
        <v>0</v>
      </c>
      <c r="S16" s="25"/>
      <c r="T16" s="25"/>
      <c r="U16" s="50"/>
      <c r="W16" s="63"/>
    </row>
    <row r="17" spans="1:25" ht="15.95" customHeight="1" x14ac:dyDescent="0.25">
      <c r="A17" s="22" t="s">
        <v>226</v>
      </c>
      <c r="B17" s="55" t="s">
        <v>223</v>
      </c>
      <c r="C17" s="25">
        <v>0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>
        <f t="shared" si="1"/>
        <v>0</v>
      </c>
      <c r="S17" s="25"/>
      <c r="T17" s="25"/>
      <c r="U17" s="50"/>
      <c r="W17" s="63"/>
    </row>
    <row r="18" spans="1:25" ht="15.95" customHeight="1" x14ac:dyDescent="0.25">
      <c r="A18" s="26" t="s">
        <v>20</v>
      </c>
      <c r="B18" s="51" t="s">
        <v>21</v>
      </c>
      <c r="C18" s="25">
        <v>4771983.3099999996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>
        <f t="shared" si="1"/>
        <v>4771983.3099999996</v>
      </c>
      <c r="S18" s="25">
        <f>'[1]ING ENERO 2026'!$E$23</f>
        <v>401146.11</v>
      </c>
      <c r="T18" s="25">
        <f t="shared" si="0"/>
        <v>4370837.1999999993</v>
      </c>
      <c r="U18" s="50">
        <f>S18/$S$26</f>
        <v>0.92436349703271026</v>
      </c>
      <c r="V18" s="63"/>
      <c r="W18" s="63"/>
    </row>
    <row r="19" spans="1:25" ht="15.95" customHeight="1" x14ac:dyDescent="0.25">
      <c r="A19" s="26" t="s">
        <v>22</v>
      </c>
      <c r="B19" s="51" t="s">
        <v>29</v>
      </c>
      <c r="C19" s="25">
        <v>509218.59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f t="shared" si="1"/>
        <v>509218.59</v>
      </c>
      <c r="S19" s="25">
        <f>'[1]ING ENERO 2026'!$E$24</f>
        <v>0</v>
      </c>
      <c r="T19" s="25">
        <f t="shared" si="0"/>
        <v>509218.59</v>
      </c>
      <c r="U19" s="50">
        <f>S19/$S$26</f>
        <v>0</v>
      </c>
      <c r="W19" s="63"/>
    </row>
    <row r="20" spans="1:25" ht="15.95" customHeight="1" x14ac:dyDescent="0.25">
      <c r="A20" s="26" t="s">
        <v>23</v>
      </c>
      <c r="B20" s="51" t="s">
        <v>24</v>
      </c>
      <c r="C20" s="25">
        <v>5221868.17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8"/>
      <c r="O20" s="25"/>
      <c r="P20" s="28"/>
      <c r="Q20" s="25"/>
      <c r="R20" s="25">
        <f t="shared" si="1"/>
        <v>5221868.17</v>
      </c>
      <c r="S20" s="25">
        <f>'[1]ING ENERO 2026'!$E$25</f>
        <v>0</v>
      </c>
      <c r="T20" s="25">
        <f t="shared" si="0"/>
        <v>5221868.17</v>
      </c>
      <c r="U20" s="50">
        <f>S20/$S$26</f>
        <v>0</v>
      </c>
      <c r="W20" s="63"/>
    </row>
    <row r="21" spans="1:25" ht="15.95" customHeight="1" x14ac:dyDescent="0.25">
      <c r="A21" s="26" t="s">
        <v>25</v>
      </c>
      <c r="B21" s="51" t="s">
        <v>248</v>
      </c>
      <c r="C21" s="25">
        <v>20000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f t="shared" si="1"/>
        <v>20000</v>
      </c>
      <c r="S21" s="25">
        <f>'[1]ING ENERO 2026'!$E$26</f>
        <v>0</v>
      </c>
      <c r="T21" s="25">
        <f t="shared" si="0"/>
        <v>20000</v>
      </c>
      <c r="U21" s="50">
        <f>S21/$S$26</f>
        <v>0</v>
      </c>
      <c r="W21" s="63"/>
    </row>
    <row r="22" spans="1:25" ht="15.95" customHeight="1" x14ac:dyDescent="0.25">
      <c r="A22" s="27" t="s">
        <v>28</v>
      </c>
      <c r="B22" s="56" t="s">
        <v>30</v>
      </c>
      <c r="C22" s="28"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5">
        <f t="shared" si="1"/>
        <v>0</v>
      </c>
      <c r="S22" s="25">
        <f>'[1]ING ENERO 2026'!$E$27</f>
        <v>0</v>
      </c>
      <c r="T22" s="25">
        <f t="shared" si="0"/>
        <v>0</v>
      </c>
      <c r="U22" s="50">
        <f>S22/$S$26</f>
        <v>0</v>
      </c>
      <c r="V22" s="63"/>
      <c r="W22" s="63"/>
    </row>
    <row r="23" spans="1:25" ht="15.95" customHeight="1" x14ac:dyDescent="0.25">
      <c r="A23" s="22"/>
      <c r="B23" s="55" t="s">
        <v>180</v>
      </c>
      <c r="C23" s="23">
        <v>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f t="shared" si="1"/>
        <v>0</v>
      </c>
      <c r="S23" s="25"/>
      <c r="T23" s="23"/>
      <c r="U23" s="50"/>
      <c r="W23" s="63"/>
    </row>
    <row r="24" spans="1:25" ht="15.95" customHeight="1" x14ac:dyDescent="0.25">
      <c r="A24" s="26" t="s">
        <v>183</v>
      </c>
      <c r="B24" s="51" t="s">
        <v>184</v>
      </c>
      <c r="C24" s="25">
        <v>260547.84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>
        <f t="shared" si="1"/>
        <v>260547.84</v>
      </c>
      <c r="S24" s="25"/>
      <c r="T24" s="25">
        <f>R24-S24</f>
        <v>260547.84</v>
      </c>
      <c r="U24" s="50">
        <f>S24/$S$26</f>
        <v>0</v>
      </c>
      <c r="W24" s="63"/>
    </row>
    <row r="25" spans="1:25" ht="15.95" customHeight="1" thickBot="1" x14ac:dyDescent="0.3">
      <c r="A25" s="26" t="s">
        <v>182</v>
      </c>
      <c r="B25" s="51" t="s">
        <v>181</v>
      </c>
      <c r="C25" s="25">
        <v>2274050.38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>
        <f t="shared" si="1"/>
        <v>2274050.38</v>
      </c>
      <c r="S25" s="25"/>
      <c r="T25" s="25">
        <f>R25-S25</f>
        <v>2274050.38</v>
      </c>
      <c r="U25" s="50">
        <f>S25/$S$26</f>
        <v>0</v>
      </c>
      <c r="V25" s="11"/>
      <c r="W25" s="63"/>
    </row>
    <row r="26" spans="1:25" ht="18" customHeight="1" thickBot="1" x14ac:dyDescent="0.3">
      <c r="A26" s="29"/>
      <c r="B26" s="57" t="s">
        <v>31</v>
      </c>
      <c r="C26" s="30">
        <f>SUM(C9:C25)</f>
        <v>13235255.299999997</v>
      </c>
      <c r="D26" s="30">
        <f>SUM(D9:D25)</f>
        <v>0</v>
      </c>
      <c r="E26" s="30">
        <f>SUM(E9:E25)</f>
        <v>0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>
        <f>SUM(R9:R25)</f>
        <v>13235255.299999997</v>
      </c>
      <c r="S26" s="30">
        <f>SUM(S10:S25)</f>
        <v>433970.08999999997</v>
      </c>
      <c r="T26" s="30">
        <f>SUM(T9:T25)</f>
        <v>12801285.209999997</v>
      </c>
      <c r="U26" s="24">
        <f>+S26/R26</f>
        <v>3.2788947410783989E-2</v>
      </c>
      <c r="V26" s="3"/>
      <c r="W26" s="63"/>
    </row>
    <row r="27" spans="1:25" ht="15.95" customHeight="1" x14ac:dyDescent="0.2">
      <c r="A27" s="31"/>
      <c r="B27" s="58"/>
      <c r="C27" s="32"/>
      <c r="D27" s="32"/>
      <c r="E27" s="32"/>
      <c r="F27" s="69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  <c r="Y27" s="11"/>
    </row>
    <row r="28" spans="1:25" ht="15.95" customHeight="1" x14ac:dyDescent="0.25">
      <c r="A28" s="22" t="s">
        <v>32</v>
      </c>
      <c r="B28" s="55" t="s">
        <v>33</v>
      </c>
      <c r="C28" s="23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34"/>
    </row>
    <row r="29" spans="1:25" ht="15.95" customHeight="1" x14ac:dyDescent="0.25">
      <c r="A29" s="22"/>
      <c r="B29" s="55"/>
      <c r="C29" s="2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34"/>
    </row>
    <row r="30" spans="1:25" ht="15.95" customHeight="1" x14ac:dyDescent="0.25">
      <c r="A30" s="72">
        <v>0</v>
      </c>
      <c r="B30" s="55" t="s">
        <v>34</v>
      </c>
      <c r="C30" s="23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34"/>
    </row>
    <row r="31" spans="1:25" ht="15.95" customHeight="1" x14ac:dyDescent="0.25">
      <c r="A31" s="35" t="s">
        <v>35</v>
      </c>
      <c r="B31" s="51" t="s">
        <v>146</v>
      </c>
      <c r="C31" s="25">
        <v>939810.82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>
        <f t="shared" ref="R31:R95" si="2">C31+D31-E31+F31-G31+H31-I31+J31-K31+L31-M31+N31-O31+P31-Q31</f>
        <v>939810.82</v>
      </c>
      <c r="S31" s="25">
        <f>'[1]EGR ENERO 2026'!$E$9</f>
        <v>73308.19</v>
      </c>
      <c r="T31" s="25">
        <f t="shared" ref="T31:T101" si="3">R31-S31</f>
        <v>866502.62999999989</v>
      </c>
      <c r="U31" s="50">
        <f>S31/$S$145</f>
        <v>0.43072536035581355</v>
      </c>
    </row>
    <row r="32" spans="1:25" ht="30.75" customHeight="1" x14ac:dyDescent="0.25">
      <c r="A32" s="35" t="s">
        <v>36</v>
      </c>
      <c r="B32" s="51" t="s">
        <v>147</v>
      </c>
      <c r="C32" s="25">
        <v>4762.5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>
        <f t="shared" si="2"/>
        <v>4762.5</v>
      </c>
      <c r="S32" s="25">
        <f>'[1]EGR ENERO 2026'!$E$10</f>
        <v>375</v>
      </c>
      <c r="T32" s="25">
        <f t="shared" si="3"/>
        <v>4387.5</v>
      </c>
      <c r="U32" s="50">
        <f>S32/$S$145</f>
        <v>2.2033283066111723E-3</v>
      </c>
    </row>
    <row r="33" spans="1:23" ht="31.5" customHeight="1" x14ac:dyDescent="0.25">
      <c r="A33" s="35" t="s">
        <v>37</v>
      </c>
      <c r="B33" s="51" t="s">
        <v>148</v>
      </c>
      <c r="C33" s="25">
        <v>323221.65000000002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>
        <f t="shared" si="2"/>
        <v>323221.65000000002</v>
      </c>
      <c r="S33" s="25">
        <f>'[1]EGR ENERO 2026'!$E$11</f>
        <v>23747.68</v>
      </c>
      <c r="T33" s="25">
        <f t="shared" si="3"/>
        <v>299473.97000000003</v>
      </c>
      <c r="U33" s="50">
        <f>S33/$S$145</f>
        <v>0.13953049482758401</v>
      </c>
    </row>
    <row r="34" spans="1:23" ht="15.95" customHeight="1" x14ac:dyDescent="0.25">
      <c r="A34" s="71" t="s">
        <v>257</v>
      </c>
      <c r="B34" s="51" t="s">
        <v>249</v>
      </c>
      <c r="C34" s="25">
        <v>0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>
        <f t="shared" si="2"/>
        <v>0</v>
      </c>
      <c r="S34" s="25">
        <f>'[1]EGR ENERO 2026'!$E$12</f>
        <v>4002.28</v>
      </c>
      <c r="T34" s="25">
        <f t="shared" si="3"/>
        <v>-4002.28</v>
      </c>
      <c r="U34" s="50"/>
      <c r="V34" s="88">
        <f>4002.28*4</f>
        <v>16009.12</v>
      </c>
    </row>
    <row r="35" spans="1:23" ht="15.95" customHeight="1" x14ac:dyDescent="0.25">
      <c r="A35" s="71" t="s">
        <v>256</v>
      </c>
      <c r="B35" s="51" t="s">
        <v>232</v>
      </c>
      <c r="C35" s="25">
        <v>0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>
        <f t="shared" si="2"/>
        <v>0</v>
      </c>
      <c r="S35" s="25">
        <f>'[1]EGR ENERO 2026'!$E$13</f>
        <v>0</v>
      </c>
      <c r="T35" s="25">
        <f t="shared" si="3"/>
        <v>0</v>
      </c>
      <c r="U35" s="50">
        <f t="shared" ref="U35:U42" si="4">S35/$S$145</f>
        <v>0</v>
      </c>
    </row>
    <row r="36" spans="1:23" ht="15.95" customHeight="1" x14ac:dyDescent="0.25">
      <c r="A36" s="35" t="s">
        <v>38</v>
      </c>
      <c r="B36" s="51" t="s">
        <v>39</v>
      </c>
      <c r="C36" s="25">
        <v>43877.84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>
        <f t="shared" si="2"/>
        <v>43877.84</v>
      </c>
      <c r="S36" s="25">
        <f>'[1]EGR ENERO 2026'!$E$14</f>
        <v>2357.16</v>
      </c>
      <c r="T36" s="25">
        <f t="shared" si="3"/>
        <v>41520.679999999993</v>
      </c>
      <c r="U36" s="50">
        <f t="shared" si="4"/>
        <v>1.384959293656424E-2</v>
      </c>
    </row>
    <row r="37" spans="1:23" ht="34.5" customHeight="1" x14ac:dyDescent="0.25">
      <c r="A37" s="35" t="s">
        <v>40</v>
      </c>
      <c r="B37" s="51" t="s">
        <v>149</v>
      </c>
      <c r="C37" s="25">
        <v>71489.86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>
        <f t="shared" si="2"/>
        <v>71489.86</v>
      </c>
      <c r="S37" s="25">
        <f>'[1]EGR ENERO 2026'!$E$15</f>
        <v>2671.67</v>
      </c>
      <c r="T37" s="25">
        <f t="shared" si="3"/>
        <v>68818.19</v>
      </c>
      <c r="U37" s="50">
        <f t="shared" si="4"/>
        <v>1.5697509698463653E-2</v>
      </c>
      <c r="W37" s="64"/>
    </row>
    <row r="38" spans="1:23" ht="15.95" customHeight="1" x14ac:dyDescent="0.25">
      <c r="A38" s="35" t="s">
        <v>41</v>
      </c>
      <c r="B38" s="51" t="s">
        <v>150</v>
      </c>
      <c r="C38" s="25">
        <v>107905.79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>
        <f t="shared" si="2"/>
        <v>107905.79</v>
      </c>
      <c r="S38" s="25">
        <f>'[1]EGR ENERO 2026'!$E$16</f>
        <v>8534.09</v>
      </c>
      <c r="T38" s="25">
        <f t="shared" si="3"/>
        <v>99371.7</v>
      </c>
      <c r="U38" s="50">
        <f t="shared" si="4"/>
        <v>5.0142405515112905E-2</v>
      </c>
    </row>
    <row r="39" spans="1:23" ht="15.95" customHeight="1" x14ac:dyDescent="0.25">
      <c r="A39" s="35" t="s">
        <v>42</v>
      </c>
      <c r="B39" s="51" t="s">
        <v>151</v>
      </c>
      <c r="C39" s="25">
        <v>10113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>
        <f t="shared" si="2"/>
        <v>10113</v>
      </c>
      <c r="S39" s="25">
        <f>'[1]EGR ENERO 2026'!$E$17</f>
        <v>799.82</v>
      </c>
      <c r="T39" s="25">
        <f t="shared" si="3"/>
        <v>9313.18</v>
      </c>
      <c r="U39" s="50">
        <f t="shared" si="4"/>
        <v>4.699376123183328E-3</v>
      </c>
    </row>
    <row r="40" spans="1:23" ht="15.95" customHeight="1" x14ac:dyDescent="0.25">
      <c r="A40" s="35" t="s">
        <v>43</v>
      </c>
      <c r="B40" s="51" t="s">
        <v>44</v>
      </c>
      <c r="C40" s="25">
        <v>82301.350000000006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>
        <f t="shared" si="2"/>
        <v>82301.350000000006</v>
      </c>
      <c r="S40" s="25">
        <f>'[1]EGR ENERO 2026'!$E$18</f>
        <v>0</v>
      </c>
      <c r="T40" s="25">
        <f t="shared" si="3"/>
        <v>82301.350000000006</v>
      </c>
      <c r="U40" s="50">
        <f t="shared" si="4"/>
        <v>0</v>
      </c>
      <c r="W40" s="64"/>
    </row>
    <row r="41" spans="1:23" ht="15.95" customHeight="1" x14ac:dyDescent="0.25">
      <c r="A41" s="35" t="s">
        <v>45</v>
      </c>
      <c r="B41" s="51" t="s">
        <v>152</v>
      </c>
      <c r="C41" s="25">
        <v>89710.73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>
        <f t="shared" si="2"/>
        <v>89710.73</v>
      </c>
      <c r="S41" s="25">
        <f>'[1]EGR ENERO 2026'!$E$19</f>
        <v>0</v>
      </c>
      <c r="T41" s="25">
        <f t="shared" si="3"/>
        <v>89710.73</v>
      </c>
      <c r="U41" s="50">
        <f t="shared" si="4"/>
        <v>0</v>
      </c>
    </row>
    <row r="42" spans="1:23" ht="15.95" customHeight="1" x14ac:dyDescent="0.25">
      <c r="A42" s="35" t="s">
        <v>46</v>
      </c>
      <c r="B42" s="51" t="s">
        <v>47</v>
      </c>
      <c r="C42" s="25">
        <v>6500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>
        <f t="shared" si="2"/>
        <v>6500</v>
      </c>
      <c r="S42" s="25">
        <f>'[1]EGR ENERO 2026'!$E$20</f>
        <v>0</v>
      </c>
      <c r="T42" s="25">
        <f t="shared" si="3"/>
        <v>6500</v>
      </c>
      <c r="U42" s="50">
        <f t="shared" si="4"/>
        <v>0</v>
      </c>
    </row>
    <row r="43" spans="1:23" ht="15.95" customHeight="1" x14ac:dyDescent="0.2">
      <c r="A43" s="35"/>
      <c r="B43" s="51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34"/>
    </row>
    <row r="44" spans="1:23" ht="15.95" customHeight="1" x14ac:dyDescent="0.25">
      <c r="A44" s="72">
        <v>1</v>
      </c>
      <c r="B44" s="55" t="s">
        <v>48</v>
      </c>
      <c r="C44" s="23">
        <v>0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>
        <f t="shared" si="2"/>
        <v>0</v>
      </c>
      <c r="S44" s="25"/>
      <c r="T44" s="25"/>
      <c r="U44" s="34"/>
    </row>
    <row r="45" spans="1:23" ht="15.95" customHeight="1" x14ac:dyDescent="0.25">
      <c r="A45" s="35" t="s">
        <v>89</v>
      </c>
      <c r="B45" s="51" t="s">
        <v>49</v>
      </c>
      <c r="C45" s="25">
        <v>16671.09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>
        <f t="shared" si="2"/>
        <v>16671.09</v>
      </c>
      <c r="S45" s="25">
        <f>'[1]EGR ENERO 2026'!$E$23</f>
        <v>386.6</v>
      </c>
      <c r="T45" s="25">
        <f t="shared" si="3"/>
        <v>16284.49</v>
      </c>
      <c r="U45" s="50">
        <f t="shared" ref="U45:U56" si="5">S45/$S$145</f>
        <v>2.2714845955623445E-3</v>
      </c>
    </row>
    <row r="46" spans="1:23" ht="15.95" customHeight="1" x14ac:dyDescent="0.25">
      <c r="A46" s="35" t="s">
        <v>90</v>
      </c>
      <c r="B46" s="51" t="s">
        <v>50</v>
      </c>
      <c r="C46" s="25">
        <v>17843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>
        <f t="shared" si="2"/>
        <v>17843</v>
      </c>
      <c r="S46" s="25">
        <f>'[1]EGR ENERO 2026'!$E$24</f>
        <v>7356.76</v>
      </c>
      <c r="T46" s="25">
        <f t="shared" si="3"/>
        <v>10486.24</v>
      </c>
      <c r="U46" s="50">
        <f t="shared" si="5"/>
        <v>4.322495347451949E-2</v>
      </c>
    </row>
    <row r="47" spans="1:23" ht="15.95" customHeight="1" x14ac:dyDescent="0.25">
      <c r="A47" s="35" t="s">
        <v>91</v>
      </c>
      <c r="B47" s="51" t="s">
        <v>51</v>
      </c>
      <c r="C47" s="25">
        <v>1917.59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2"/>
        <v>1917.59</v>
      </c>
      <c r="S47" s="25">
        <f>'[1]EGR ENERO 2026'!$E$25</f>
        <v>0</v>
      </c>
      <c r="T47" s="25">
        <f t="shared" si="3"/>
        <v>1917.59</v>
      </c>
      <c r="U47" s="50">
        <f t="shared" si="5"/>
        <v>0</v>
      </c>
    </row>
    <row r="48" spans="1:23" ht="15.95" customHeight="1" x14ac:dyDescent="0.25">
      <c r="A48" s="35" t="s">
        <v>92</v>
      </c>
      <c r="B48" s="51" t="s">
        <v>153</v>
      </c>
      <c r="C48" s="25">
        <v>4296.41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>
        <f t="shared" si="2"/>
        <v>4296.41</v>
      </c>
      <c r="S48" s="25">
        <f>'[1]EGR ENERO 2026'!$E$26</f>
        <v>2040</v>
      </c>
      <c r="T48" s="25">
        <f t="shared" si="3"/>
        <v>2256.41</v>
      </c>
      <c r="U48" s="50">
        <f t="shared" si="5"/>
        <v>1.1986105987964776E-2</v>
      </c>
    </row>
    <row r="49" spans="1:21" ht="15.95" customHeight="1" x14ac:dyDescent="0.25">
      <c r="A49" s="35" t="s">
        <v>93</v>
      </c>
      <c r="B49" s="51" t="s">
        <v>154</v>
      </c>
      <c r="C49" s="25">
        <v>17719.04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>
        <f t="shared" si="2"/>
        <v>17719.04</v>
      </c>
      <c r="S49" s="25">
        <f>'[1]EGR ENERO 2026'!$E$27</f>
        <v>255.99</v>
      </c>
      <c r="T49" s="25">
        <f t="shared" si="3"/>
        <v>17463.05</v>
      </c>
      <c r="U49" s="50">
        <f t="shared" si="5"/>
        <v>1.5040800352250506E-3</v>
      </c>
    </row>
    <row r="50" spans="1:21" ht="15.95" customHeight="1" x14ac:dyDescent="0.25">
      <c r="A50" s="35" t="s">
        <v>94</v>
      </c>
      <c r="B50" s="51" t="s">
        <v>155</v>
      </c>
      <c r="C50" s="25">
        <v>1698325.64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>
        <f t="shared" si="2"/>
        <v>1698325.64</v>
      </c>
      <c r="S50" s="25">
        <f>'[1]EGR ENERO 2026'!$E$28</f>
        <v>0</v>
      </c>
      <c r="T50" s="25">
        <f t="shared" si="3"/>
        <v>1698325.64</v>
      </c>
      <c r="U50" s="50">
        <f t="shared" si="5"/>
        <v>0</v>
      </c>
    </row>
    <row r="51" spans="1:21" ht="15.95" customHeight="1" x14ac:dyDescent="0.25">
      <c r="A51" s="35" t="s">
        <v>95</v>
      </c>
      <c r="B51" s="51" t="s">
        <v>52</v>
      </c>
      <c r="C51" s="25">
        <v>1150339.56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>
        <f t="shared" si="2"/>
        <v>1150339.56</v>
      </c>
      <c r="S51" s="25">
        <f>'[1]EGR ENERO 2026'!$E$29</f>
        <v>0</v>
      </c>
      <c r="T51" s="25">
        <f t="shared" si="3"/>
        <v>1150339.56</v>
      </c>
      <c r="U51" s="50">
        <f t="shared" si="5"/>
        <v>0</v>
      </c>
    </row>
    <row r="52" spans="1:21" ht="15.95" customHeight="1" x14ac:dyDescent="0.25">
      <c r="A52" s="35">
        <v>136</v>
      </c>
      <c r="B52" s="51" t="s">
        <v>243</v>
      </c>
      <c r="C52" s="25">
        <v>256560.93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>
        <f t="shared" si="2"/>
        <v>256560.93</v>
      </c>
      <c r="S52" s="25">
        <f>'[1]EGR ENERO 2026'!$E$30</f>
        <v>0</v>
      </c>
      <c r="T52" s="25">
        <f t="shared" si="3"/>
        <v>256560.93</v>
      </c>
      <c r="U52" s="50">
        <f t="shared" si="5"/>
        <v>0</v>
      </c>
    </row>
    <row r="53" spans="1:21" ht="15.95" customHeight="1" x14ac:dyDescent="0.25">
      <c r="A53" s="35" t="s">
        <v>96</v>
      </c>
      <c r="B53" s="51" t="s">
        <v>156</v>
      </c>
      <c r="C53" s="25">
        <v>1196481.3600000001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>
        <f t="shared" si="2"/>
        <v>1196481.3600000001</v>
      </c>
      <c r="S53" s="25">
        <f>'[1]EGR ENERO 2026'!$E$31</f>
        <v>0</v>
      </c>
      <c r="T53" s="25">
        <f t="shared" si="3"/>
        <v>1196481.3600000001</v>
      </c>
      <c r="U53" s="50">
        <f t="shared" si="5"/>
        <v>0</v>
      </c>
    </row>
    <row r="54" spans="1:21" ht="15.95" customHeight="1" x14ac:dyDescent="0.25">
      <c r="A54" s="35" t="s">
        <v>97</v>
      </c>
      <c r="B54" s="51" t="s">
        <v>53</v>
      </c>
      <c r="C54" s="25">
        <v>74982.12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2"/>
        <v>74982.12</v>
      </c>
      <c r="S54" s="25">
        <f>'[1]EGR ENERO 2026'!$E$32</f>
        <v>0</v>
      </c>
      <c r="T54" s="25">
        <f t="shared" si="3"/>
        <v>74982.12</v>
      </c>
      <c r="U54" s="50">
        <f t="shared" si="5"/>
        <v>0</v>
      </c>
    </row>
    <row r="55" spans="1:21" ht="15.95" customHeight="1" x14ac:dyDescent="0.25">
      <c r="A55" s="35" t="s">
        <v>98</v>
      </c>
      <c r="B55" s="51" t="s">
        <v>54</v>
      </c>
      <c r="C55" s="25">
        <v>3357.98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>
        <f t="shared" si="2"/>
        <v>3357.98</v>
      </c>
      <c r="S55" s="25">
        <f>'[1]EGR ENERO 2026'!$E$33</f>
        <v>0</v>
      </c>
      <c r="T55" s="25">
        <f t="shared" si="3"/>
        <v>3357.98</v>
      </c>
      <c r="U55" s="50">
        <f t="shared" si="5"/>
        <v>0</v>
      </c>
    </row>
    <row r="56" spans="1:21" ht="15.95" customHeight="1" x14ac:dyDescent="0.25">
      <c r="A56" s="35">
        <v>151</v>
      </c>
      <c r="B56" s="51" t="s">
        <v>233</v>
      </c>
      <c r="C56" s="25">
        <v>155936.95000000001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>
        <f t="shared" si="2"/>
        <v>155936.95000000001</v>
      </c>
      <c r="S56" s="25">
        <f>'[1]EGR ENERO 2026'!$E$34</f>
        <v>5040</v>
      </c>
      <c r="T56" s="25">
        <f t="shared" si="3"/>
        <v>150896.95000000001</v>
      </c>
      <c r="U56" s="50">
        <f t="shared" si="5"/>
        <v>2.9612732440854155E-2</v>
      </c>
    </row>
    <row r="57" spans="1:21" ht="15.95" customHeight="1" x14ac:dyDescent="0.25">
      <c r="A57" s="35">
        <v>155</v>
      </c>
      <c r="B57" s="51" t="s">
        <v>258</v>
      </c>
      <c r="C57" s="25">
        <v>18732.5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>
        <f t="shared" si="2"/>
        <v>18732.5</v>
      </c>
      <c r="S57" s="25"/>
      <c r="T57" s="25"/>
      <c r="U57" s="50"/>
    </row>
    <row r="58" spans="1:21" ht="15.95" customHeight="1" x14ac:dyDescent="0.25">
      <c r="A58" s="35" t="s">
        <v>99</v>
      </c>
      <c r="B58" s="51" t="s">
        <v>55</v>
      </c>
      <c r="C58" s="25">
        <v>13557.25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>
        <f t="shared" si="2"/>
        <v>13557.25</v>
      </c>
      <c r="S58" s="25">
        <f>'[1]EGR ENERO 2026'!$E$35</f>
        <v>0</v>
      </c>
      <c r="T58" s="25">
        <f t="shared" si="3"/>
        <v>13557.25</v>
      </c>
      <c r="U58" s="50">
        <f t="shared" ref="U58:U63" si="6">S58/$S$145</f>
        <v>0</v>
      </c>
    </row>
    <row r="59" spans="1:21" ht="31.5" customHeight="1" x14ac:dyDescent="0.25">
      <c r="A59" s="35" t="s">
        <v>100</v>
      </c>
      <c r="B59" s="51" t="s">
        <v>157</v>
      </c>
      <c r="C59" s="25">
        <v>0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>
        <f t="shared" si="2"/>
        <v>0</v>
      </c>
      <c r="S59" s="25">
        <f>'[1]EGR ENERO 2026'!$E$36</f>
        <v>0</v>
      </c>
      <c r="T59" s="25">
        <f t="shared" si="3"/>
        <v>0</v>
      </c>
      <c r="U59" s="50">
        <f t="shared" si="6"/>
        <v>0</v>
      </c>
    </row>
    <row r="60" spans="1:21" ht="31.5" customHeight="1" x14ac:dyDescent="0.25">
      <c r="A60" s="35" t="s">
        <v>101</v>
      </c>
      <c r="B60" s="51" t="s">
        <v>158</v>
      </c>
      <c r="C60" s="25">
        <v>17688.2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>
        <f t="shared" si="2"/>
        <v>17688.2</v>
      </c>
      <c r="S60" s="25">
        <f>'[1]EGR ENERO 2026'!$E$37</f>
        <v>0</v>
      </c>
      <c r="T60" s="25">
        <f t="shared" si="3"/>
        <v>17688.2</v>
      </c>
      <c r="U60" s="50">
        <f t="shared" si="6"/>
        <v>0</v>
      </c>
    </row>
    <row r="61" spans="1:21" ht="30.75" customHeight="1" x14ac:dyDescent="0.25">
      <c r="A61" s="35" t="s">
        <v>102</v>
      </c>
      <c r="B61" s="51" t="s">
        <v>159</v>
      </c>
      <c r="C61" s="25">
        <v>1049.45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>
        <f t="shared" si="2"/>
        <v>1049.45</v>
      </c>
      <c r="S61" s="25">
        <f>'[1]EGR ENERO 2026'!$E$38</f>
        <v>0</v>
      </c>
      <c r="T61" s="25">
        <f t="shared" si="3"/>
        <v>1049.45</v>
      </c>
      <c r="U61" s="50">
        <f t="shared" si="6"/>
        <v>0</v>
      </c>
    </row>
    <row r="62" spans="1:21" ht="30.75" customHeight="1" x14ac:dyDescent="0.25">
      <c r="A62" s="35" t="s">
        <v>103</v>
      </c>
      <c r="B62" s="51" t="s">
        <v>160</v>
      </c>
      <c r="C62" s="25">
        <v>7162.8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>
        <f t="shared" si="2"/>
        <v>7162.8</v>
      </c>
      <c r="S62" s="25">
        <f>'[1]EGR ENERO 2026'!$E$39</f>
        <v>0</v>
      </c>
      <c r="T62" s="25">
        <f t="shared" si="3"/>
        <v>7162.8</v>
      </c>
      <c r="U62" s="50">
        <f t="shared" si="6"/>
        <v>0</v>
      </c>
    </row>
    <row r="63" spans="1:21" ht="15.95" hidden="1" customHeight="1" x14ac:dyDescent="0.25">
      <c r="A63" s="35" t="s">
        <v>104</v>
      </c>
      <c r="B63" s="51" t="s">
        <v>161</v>
      </c>
      <c r="C63" s="25">
        <v>0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>
        <f t="shared" si="2"/>
        <v>0</v>
      </c>
      <c r="S63" s="25"/>
      <c r="T63" s="25">
        <f t="shared" si="3"/>
        <v>0</v>
      </c>
      <c r="U63" s="50">
        <f t="shared" si="6"/>
        <v>0</v>
      </c>
    </row>
    <row r="64" spans="1:21" ht="30" customHeight="1" x14ac:dyDescent="0.25">
      <c r="A64" s="35">
        <v>169</v>
      </c>
      <c r="B64" s="51" t="s">
        <v>230</v>
      </c>
      <c r="C64" s="25">
        <v>0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>
        <f t="shared" si="2"/>
        <v>0</v>
      </c>
      <c r="S64" s="25">
        <f>'[1]EGR ENERO 2026'!$E$40</f>
        <v>0</v>
      </c>
      <c r="T64" s="25">
        <f t="shared" si="3"/>
        <v>0</v>
      </c>
      <c r="U64" s="50"/>
    </row>
    <row r="65" spans="1:24" ht="15.95" customHeight="1" x14ac:dyDescent="0.25">
      <c r="A65" s="35">
        <v>171</v>
      </c>
      <c r="B65" s="51" t="s">
        <v>161</v>
      </c>
      <c r="C65" s="25">
        <v>0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>
        <f t="shared" si="2"/>
        <v>0</v>
      </c>
      <c r="S65" s="25">
        <f>'[1]EGR ENERO 2026'!$E$41</f>
        <v>0</v>
      </c>
      <c r="T65" s="25">
        <f t="shared" si="3"/>
        <v>0</v>
      </c>
      <c r="U65" s="50"/>
    </row>
    <row r="66" spans="1:24" ht="15.95" customHeight="1" x14ac:dyDescent="0.25">
      <c r="A66" s="35" t="s">
        <v>105</v>
      </c>
      <c r="B66" s="51" t="s">
        <v>162</v>
      </c>
      <c r="C66" s="25">
        <v>40713.53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>
        <f t="shared" si="2"/>
        <v>40713.53</v>
      </c>
      <c r="S66" s="25">
        <f>'[1]EGR ENERO 2026'!$E$42</f>
        <v>0</v>
      </c>
      <c r="T66" s="25">
        <f t="shared" si="3"/>
        <v>40713.53</v>
      </c>
      <c r="U66" s="50">
        <f>S66/$S$145</f>
        <v>0</v>
      </c>
    </row>
    <row r="67" spans="1:24" ht="34.5" customHeight="1" x14ac:dyDescent="0.25">
      <c r="A67" s="35">
        <v>176</v>
      </c>
      <c r="B67" s="51" t="s">
        <v>239</v>
      </c>
      <c r="C67" s="25">
        <v>0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>
        <f t="shared" si="2"/>
        <v>0</v>
      </c>
      <c r="S67" s="25">
        <f>'[1]EGR ENERO 2026'!$E$43</f>
        <v>0</v>
      </c>
      <c r="T67" s="25">
        <f t="shared" si="3"/>
        <v>0</v>
      </c>
      <c r="U67" s="50"/>
    </row>
    <row r="68" spans="1:24" ht="33" customHeight="1" x14ac:dyDescent="0.25">
      <c r="A68" s="35" t="s">
        <v>106</v>
      </c>
      <c r="B68" s="51" t="s">
        <v>163</v>
      </c>
      <c r="C68" s="25">
        <v>257671.53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>
        <f t="shared" si="2"/>
        <v>257671.53</v>
      </c>
      <c r="S68" s="25">
        <f>'[1]EGR ENERO 2026'!$E$44</f>
        <v>0</v>
      </c>
      <c r="T68" s="25">
        <f t="shared" si="3"/>
        <v>257671.53</v>
      </c>
      <c r="U68" s="50">
        <f t="shared" ref="U68:U82" si="7">S68/$S$145</f>
        <v>0</v>
      </c>
    </row>
    <row r="69" spans="1:24" ht="15.95" customHeight="1" x14ac:dyDescent="0.25">
      <c r="A69" s="35">
        <v>182</v>
      </c>
      <c r="B69" s="51" t="s">
        <v>229</v>
      </c>
      <c r="C69" s="25">
        <v>0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>
        <f t="shared" si="2"/>
        <v>0</v>
      </c>
      <c r="S69" s="25">
        <f>'[1]EGR ENERO 2026'!$E$45</f>
        <v>0</v>
      </c>
      <c r="T69" s="25">
        <f t="shared" si="3"/>
        <v>0</v>
      </c>
      <c r="U69" s="50">
        <f t="shared" si="7"/>
        <v>0</v>
      </c>
    </row>
    <row r="70" spans="1:24" ht="15.95" customHeight="1" x14ac:dyDescent="0.25">
      <c r="A70" s="35" t="s">
        <v>107</v>
      </c>
      <c r="B70" s="51" t="s">
        <v>164</v>
      </c>
      <c r="C70" s="25">
        <v>115415.06</v>
      </c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>
        <f t="shared" si="2"/>
        <v>115415.06</v>
      </c>
      <c r="S70" s="25">
        <f>'[1]EGR ENERO 2026'!$E$46</f>
        <v>0</v>
      </c>
      <c r="T70" s="25">
        <f t="shared" si="3"/>
        <v>115415.06</v>
      </c>
      <c r="U70" s="50">
        <f t="shared" si="7"/>
        <v>0</v>
      </c>
      <c r="V70" s="65"/>
      <c r="W70" s="65"/>
      <c r="X70" s="65"/>
    </row>
    <row r="71" spans="1:24" ht="32.25" customHeight="1" x14ac:dyDescent="0.25">
      <c r="A71" s="35" t="s">
        <v>108</v>
      </c>
      <c r="B71" s="51" t="s">
        <v>165</v>
      </c>
      <c r="C71" s="25">
        <v>69240.399999999994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>
        <f t="shared" si="2"/>
        <v>69240.399999999994</v>
      </c>
      <c r="S71" s="25">
        <f>'[1]EGR ENERO 2026'!$E$47</f>
        <v>6000</v>
      </c>
      <c r="T71" s="25">
        <f t="shared" si="3"/>
        <v>63240.399999999994</v>
      </c>
      <c r="U71" s="50">
        <f t="shared" si="7"/>
        <v>3.5253252905778756E-2</v>
      </c>
      <c r="W71" s="66"/>
      <c r="X71" s="65"/>
    </row>
    <row r="72" spans="1:24" ht="15.95" customHeight="1" x14ac:dyDescent="0.25">
      <c r="A72" s="35" t="s">
        <v>109</v>
      </c>
      <c r="B72" s="51" t="s">
        <v>56</v>
      </c>
      <c r="C72" s="25">
        <v>7937.5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>
        <f t="shared" si="2"/>
        <v>7937.5</v>
      </c>
      <c r="S72" s="25">
        <f>'[1]EGR ENERO 2026'!$E$48</f>
        <v>0</v>
      </c>
      <c r="T72" s="25">
        <f t="shared" si="3"/>
        <v>7937.5</v>
      </c>
      <c r="U72" s="50">
        <f t="shared" si="7"/>
        <v>0</v>
      </c>
    </row>
    <row r="73" spans="1:24" ht="32.25" customHeight="1" x14ac:dyDescent="0.25">
      <c r="A73" s="35" t="s">
        <v>110</v>
      </c>
      <c r="B73" s="51" t="s">
        <v>166</v>
      </c>
      <c r="C73" s="25">
        <v>8763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>
        <f t="shared" si="2"/>
        <v>8763</v>
      </c>
      <c r="S73" s="25">
        <f>'[1]EGR ENERO 2026'!$E$49</f>
        <v>0</v>
      </c>
      <c r="T73" s="25">
        <f t="shared" si="3"/>
        <v>8763</v>
      </c>
      <c r="U73" s="50">
        <f t="shared" si="7"/>
        <v>0</v>
      </c>
      <c r="V73" s="88">
        <v>7037</v>
      </c>
      <c r="W73" s="89">
        <f>+C73+V73</f>
        <v>15800</v>
      </c>
    </row>
    <row r="74" spans="1:24" ht="33.75" customHeight="1" x14ac:dyDescent="0.25">
      <c r="A74" s="35" t="s">
        <v>111</v>
      </c>
      <c r="B74" s="51" t="s">
        <v>167</v>
      </c>
      <c r="C74" s="25">
        <v>874691.83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>
        <f t="shared" si="2"/>
        <v>874691.83</v>
      </c>
      <c r="S74" s="25">
        <f>'[1]EGR ENERO 2026'!$E$50</f>
        <v>1000</v>
      </c>
      <c r="T74" s="25">
        <f t="shared" si="3"/>
        <v>873691.83</v>
      </c>
      <c r="U74" s="50">
        <f t="shared" si="7"/>
        <v>5.8755421509631258E-3</v>
      </c>
    </row>
    <row r="75" spans="1:24" ht="32.25" customHeight="1" x14ac:dyDescent="0.25">
      <c r="A75" s="35" t="s">
        <v>112</v>
      </c>
      <c r="B75" s="51" t="s">
        <v>168</v>
      </c>
      <c r="C75" s="25">
        <v>0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>
        <f t="shared" si="2"/>
        <v>0</v>
      </c>
      <c r="S75" s="25">
        <f>'[1]EGR ENERO 2026'!$E$51</f>
        <v>0</v>
      </c>
      <c r="T75" s="25">
        <f t="shared" si="3"/>
        <v>0</v>
      </c>
      <c r="U75" s="50">
        <f t="shared" si="7"/>
        <v>0</v>
      </c>
    </row>
    <row r="76" spans="1:24" ht="15.95" customHeight="1" x14ac:dyDescent="0.25">
      <c r="A76" s="35" t="s">
        <v>113</v>
      </c>
      <c r="B76" s="51" t="s">
        <v>57</v>
      </c>
      <c r="C76" s="25">
        <v>128841.5</v>
      </c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>
        <f t="shared" si="2"/>
        <v>128841.5</v>
      </c>
      <c r="S76" s="25">
        <f>'[1]EGR ENERO 2026'!$E$52</f>
        <v>0</v>
      </c>
      <c r="T76" s="25">
        <f t="shared" si="3"/>
        <v>128841.5</v>
      </c>
      <c r="U76" s="50">
        <f t="shared" si="7"/>
        <v>0</v>
      </c>
    </row>
    <row r="77" spans="1:24" ht="15.95" customHeight="1" x14ac:dyDescent="0.25">
      <c r="A77" s="35" t="s">
        <v>114</v>
      </c>
      <c r="B77" s="51" t="s">
        <v>169</v>
      </c>
      <c r="C77" s="25">
        <v>7969.33</v>
      </c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>
        <f t="shared" si="2"/>
        <v>7969.33</v>
      </c>
      <c r="S77" s="25">
        <f>'[1]EGR ENERO 2026'!$E$53</f>
        <v>0</v>
      </c>
      <c r="T77" s="25">
        <f t="shared" si="3"/>
        <v>7969.33</v>
      </c>
      <c r="U77" s="50">
        <f t="shared" si="7"/>
        <v>0</v>
      </c>
    </row>
    <row r="78" spans="1:24" ht="15.95" customHeight="1" x14ac:dyDescent="0.25">
      <c r="A78" s="35" t="s">
        <v>115</v>
      </c>
      <c r="B78" s="51" t="s">
        <v>170</v>
      </c>
      <c r="C78" s="25">
        <v>1142.42</v>
      </c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>
        <f t="shared" si="2"/>
        <v>1142.42</v>
      </c>
      <c r="S78" s="25">
        <f>'[1]EGR ENERO 2026'!$E$54</f>
        <v>50.36</v>
      </c>
      <c r="T78" s="25">
        <f t="shared" si="3"/>
        <v>1092.0600000000002</v>
      </c>
      <c r="U78" s="50">
        <f t="shared" si="7"/>
        <v>2.9589230272250301E-4</v>
      </c>
    </row>
    <row r="79" spans="1:24" ht="15.95" customHeight="1" x14ac:dyDescent="0.25">
      <c r="A79" s="35" t="s">
        <v>116</v>
      </c>
      <c r="B79" s="51" t="s">
        <v>58</v>
      </c>
      <c r="C79" s="25">
        <v>153718.87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>
        <f t="shared" si="2"/>
        <v>153718.87</v>
      </c>
      <c r="S79" s="25">
        <f>'[1]EGR ENERO 2026'!$E$55</f>
        <v>230.2</v>
      </c>
      <c r="T79" s="25">
        <f t="shared" si="3"/>
        <v>153488.66999999998</v>
      </c>
      <c r="U79" s="50">
        <f t="shared" si="7"/>
        <v>1.3525498031517116E-3</v>
      </c>
    </row>
    <row r="80" spans="1:24" ht="15.95" customHeight="1" x14ac:dyDescent="0.25">
      <c r="A80" s="35" t="s">
        <v>117</v>
      </c>
      <c r="B80" s="51" t="s">
        <v>171</v>
      </c>
      <c r="C80" s="25">
        <v>183393.64</v>
      </c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>
        <f t="shared" si="2"/>
        <v>183393.64</v>
      </c>
      <c r="S80" s="25">
        <f>'[1]EGR ENERO 2026'!$E$56</f>
        <v>0</v>
      </c>
      <c r="T80" s="25">
        <f t="shared" si="3"/>
        <v>183393.64</v>
      </c>
      <c r="U80" s="50">
        <f t="shared" si="7"/>
        <v>0</v>
      </c>
    </row>
    <row r="81" spans="1:25" ht="15.95" customHeight="1" x14ac:dyDescent="0.25">
      <c r="A81" s="35" t="s">
        <v>172</v>
      </c>
      <c r="B81" s="51" t="s">
        <v>145</v>
      </c>
      <c r="C81" s="25">
        <v>0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>
        <f t="shared" si="2"/>
        <v>0</v>
      </c>
      <c r="S81" s="25">
        <f>'[1]EGR ENERO 2026'!$E$57</f>
        <v>0</v>
      </c>
      <c r="T81" s="25">
        <f t="shared" si="3"/>
        <v>0</v>
      </c>
      <c r="U81" s="50">
        <f t="shared" si="7"/>
        <v>0</v>
      </c>
      <c r="Y81" s="11"/>
    </row>
    <row r="82" spans="1:25" ht="15.95" customHeight="1" x14ac:dyDescent="0.25">
      <c r="A82" s="35" t="s">
        <v>118</v>
      </c>
      <c r="B82" s="51" t="s">
        <v>173</v>
      </c>
      <c r="C82" s="25">
        <v>44106.15</v>
      </c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>
        <f t="shared" si="2"/>
        <v>44106.15</v>
      </c>
      <c r="S82" s="25">
        <f>'[1]EGR ENERO 2026'!$E$58</f>
        <v>15</v>
      </c>
      <c r="T82" s="25">
        <f t="shared" si="3"/>
        <v>44091.15</v>
      </c>
      <c r="U82" s="50">
        <f t="shared" si="7"/>
        <v>8.813313226444689E-5</v>
      </c>
      <c r="Y82" s="3"/>
    </row>
    <row r="83" spans="1:25" ht="15.95" customHeight="1" x14ac:dyDescent="0.25">
      <c r="A83" s="35"/>
      <c r="B83" s="51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50"/>
    </row>
    <row r="84" spans="1:25" ht="15.95" customHeight="1" x14ac:dyDescent="0.25">
      <c r="A84" s="72">
        <v>2</v>
      </c>
      <c r="B84" s="55" t="s">
        <v>59</v>
      </c>
      <c r="C84" s="23">
        <v>0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>
        <f t="shared" si="2"/>
        <v>0</v>
      </c>
      <c r="S84" s="25"/>
      <c r="T84" s="25"/>
      <c r="U84" s="50"/>
    </row>
    <row r="85" spans="1:25" ht="15.95" customHeight="1" x14ac:dyDescent="0.25">
      <c r="A85" s="35" t="s">
        <v>119</v>
      </c>
      <c r="B85" s="51" t="s">
        <v>60</v>
      </c>
      <c r="C85" s="25">
        <v>198716.37</v>
      </c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>
        <f t="shared" si="2"/>
        <v>198716.37</v>
      </c>
      <c r="S85" s="25">
        <f>'[1]EGR ENERO 2026'!$E$67</f>
        <v>2808.4</v>
      </c>
      <c r="T85" s="25">
        <f t="shared" si="3"/>
        <v>195907.97</v>
      </c>
      <c r="U85" s="50">
        <f t="shared" ref="U85:U121" si="8">S85/$S$145</f>
        <v>1.6500872576764844E-2</v>
      </c>
      <c r="Y85" s="3"/>
    </row>
    <row r="86" spans="1:25" ht="30.75" customHeight="1" x14ac:dyDescent="0.25">
      <c r="A86" s="35">
        <v>214</v>
      </c>
      <c r="B86" s="51" t="s">
        <v>185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>
        <f t="shared" si="2"/>
        <v>0</v>
      </c>
      <c r="S86" s="25">
        <f>'[1]EGR ENERO 2026'!$E$68</f>
        <v>0</v>
      </c>
      <c r="T86" s="25">
        <f t="shared" si="3"/>
        <v>0</v>
      </c>
      <c r="U86" s="50">
        <f t="shared" si="8"/>
        <v>0</v>
      </c>
    </row>
    <row r="87" spans="1:25" ht="15.95" customHeight="1" x14ac:dyDescent="0.25">
      <c r="A87" s="35">
        <v>223</v>
      </c>
      <c r="B87" s="51" t="s">
        <v>186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>
        <f t="shared" si="2"/>
        <v>0</v>
      </c>
      <c r="S87" s="25">
        <f>'[1]EGR ENERO 2026'!$E$69</f>
        <v>0</v>
      </c>
      <c r="T87" s="25">
        <f t="shared" si="3"/>
        <v>0</v>
      </c>
      <c r="U87" s="50">
        <f t="shared" si="8"/>
        <v>0</v>
      </c>
    </row>
    <row r="88" spans="1:25" ht="15.95" customHeight="1" x14ac:dyDescent="0.25">
      <c r="A88" s="35">
        <v>229</v>
      </c>
      <c r="B88" s="51" t="s">
        <v>187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>
        <f t="shared" si="2"/>
        <v>0</v>
      </c>
      <c r="S88" s="25">
        <f>'[1]EGR ENERO 2026'!$E$70</f>
        <v>0</v>
      </c>
      <c r="T88" s="25">
        <f t="shared" si="3"/>
        <v>0</v>
      </c>
      <c r="U88" s="50">
        <f t="shared" si="8"/>
        <v>0</v>
      </c>
    </row>
    <row r="89" spans="1:25" ht="15.95" customHeight="1" x14ac:dyDescent="0.25">
      <c r="A89" s="35" t="s">
        <v>120</v>
      </c>
      <c r="B89" s="51" t="s">
        <v>61</v>
      </c>
      <c r="C89" s="25">
        <v>566.71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>
        <f t="shared" si="2"/>
        <v>566.71</v>
      </c>
      <c r="S89" s="25">
        <f>'[1]EGR ENERO 2026'!$E$71</f>
        <v>120</v>
      </c>
      <c r="T89" s="25">
        <f t="shared" si="3"/>
        <v>446.71000000000004</v>
      </c>
      <c r="U89" s="50">
        <f t="shared" si="8"/>
        <v>7.0506505811557512E-4</v>
      </c>
    </row>
    <row r="90" spans="1:25" ht="15.95" customHeight="1" x14ac:dyDescent="0.25">
      <c r="A90" s="35" t="s">
        <v>121</v>
      </c>
      <c r="B90" s="51" t="s">
        <v>62</v>
      </c>
      <c r="C90" s="25">
        <v>229495.49</v>
      </c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>
        <f t="shared" si="2"/>
        <v>229495.49</v>
      </c>
      <c r="S90" s="25">
        <f>'[1]EGR ENERO 2026'!$E$72</f>
        <v>0</v>
      </c>
      <c r="T90" s="25">
        <f t="shared" si="3"/>
        <v>229495.49</v>
      </c>
      <c r="U90" s="50">
        <f t="shared" si="8"/>
        <v>0</v>
      </c>
    </row>
    <row r="91" spans="1:25" ht="15.95" customHeight="1" x14ac:dyDescent="0.25">
      <c r="A91" s="35" t="s">
        <v>122</v>
      </c>
      <c r="B91" s="51" t="s">
        <v>63</v>
      </c>
      <c r="C91" s="25">
        <v>4494.21</v>
      </c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>
        <f t="shared" si="2"/>
        <v>4494.21</v>
      </c>
      <c r="S91" s="25">
        <f>'[1]EGR ENERO 2026'!$E$73</f>
        <v>0</v>
      </c>
      <c r="T91" s="25">
        <f t="shared" si="3"/>
        <v>4494.21</v>
      </c>
      <c r="U91" s="50">
        <f t="shared" si="8"/>
        <v>0</v>
      </c>
    </row>
    <row r="92" spans="1:25" ht="15.95" customHeight="1" x14ac:dyDescent="0.25">
      <c r="A92" s="35" t="s">
        <v>123</v>
      </c>
      <c r="B92" s="51" t="s">
        <v>64</v>
      </c>
      <c r="C92" s="25">
        <v>5849.8</v>
      </c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>
        <f t="shared" si="2"/>
        <v>5849.8</v>
      </c>
      <c r="S92" s="25">
        <f>'[1]EGR ENERO 2026'!$E$74</f>
        <v>0</v>
      </c>
      <c r="T92" s="25">
        <f t="shared" si="3"/>
        <v>5849.8</v>
      </c>
      <c r="U92" s="50">
        <f t="shared" si="8"/>
        <v>0</v>
      </c>
    </row>
    <row r="93" spans="1:25" ht="15.95" customHeight="1" x14ac:dyDescent="0.25">
      <c r="A93" s="35" t="s">
        <v>124</v>
      </c>
      <c r="B93" s="51" t="s">
        <v>188</v>
      </c>
      <c r="C93" s="25">
        <v>2991.74</v>
      </c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>
        <f t="shared" si="2"/>
        <v>2991.74</v>
      </c>
      <c r="S93" s="25">
        <f>'[1]EGR ENERO 2026'!$E$75</f>
        <v>334</v>
      </c>
      <c r="T93" s="25">
        <f t="shared" si="3"/>
        <v>2657.74</v>
      </c>
      <c r="U93" s="50">
        <f t="shared" si="8"/>
        <v>1.9624310784216842E-3</v>
      </c>
    </row>
    <row r="94" spans="1:25" ht="15.95" customHeight="1" x14ac:dyDescent="0.25">
      <c r="A94" s="35" t="s">
        <v>125</v>
      </c>
      <c r="B94" s="51" t="s">
        <v>65</v>
      </c>
      <c r="C94" s="25">
        <v>6.35</v>
      </c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>
        <f t="shared" si="2"/>
        <v>6.35</v>
      </c>
      <c r="S94" s="25">
        <f>'[1]EGR ENERO 2026'!$E$76</f>
        <v>0</v>
      </c>
      <c r="T94" s="25">
        <f t="shared" si="3"/>
        <v>6.35</v>
      </c>
      <c r="U94" s="50">
        <f t="shared" si="8"/>
        <v>0</v>
      </c>
    </row>
    <row r="95" spans="1:25" ht="15.95" customHeight="1" x14ac:dyDescent="0.25">
      <c r="A95" s="35" t="s">
        <v>126</v>
      </c>
      <c r="B95" s="51" t="s">
        <v>189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>
        <f t="shared" si="2"/>
        <v>0</v>
      </c>
      <c r="S95" s="25">
        <f>'[1]EGR ENERO 2026'!$E$77</f>
        <v>0</v>
      </c>
      <c r="T95" s="25">
        <f t="shared" si="3"/>
        <v>0</v>
      </c>
      <c r="U95" s="50">
        <f t="shared" si="8"/>
        <v>0</v>
      </c>
    </row>
    <row r="96" spans="1:25" ht="15.95" customHeight="1" x14ac:dyDescent="0.25">
      <c r="A96" s="35" t="s">
        <v>127</v>
      </c>
      <c r="B96" s="51" t="s">
        <v>66</v>
      </c>
      <c r="C96" s="25">
        <v>1859.6</v>
      </c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>
        <f t="shared" ref="R96:R143" si="9">C96+D96-E96+F96-G96+H96-I96+J96-K96+L96-M96+N96-O96+P96-Q96</f>
        <v>1859.6</v>
      </c>
      <c r="S96" s="25">
        <f>'[1]EGR ENERO 2026'!$E$78</f>
        <v>0</v>
      </c>
      <c r="T96" s="25">
        <f t="shared" si="3"/>
        <v>1859.6</v>
      </c>
      <c r="U96" s="50">
        <f t="shared" si="8"/>
        <v>0</v>
      </c>
    </row>
    <row r="97" spans="1:24" ht="15.95" customHeight="1" x14ac:dyDescent="0.25">
      <c r="A97" s="35" t="s">
        <v>190</v>
      </c>
      <c r="B97" s="51" t="s">
        <v>191</v>
      </c>
      <c r="C97" s="25">
        <v>285.12</v>
      </c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>
        <f t="shared" si="9"/>
        <v>285.12</v>
      </c>
      <c r="S97" s="25">
        <f>'[1]EGR ENERO 2026'!$E$79</f>
        <v>0</v>
      </c>
      <c r="T97" s="25">
        <f t="shared" si="3"/>
        <v>285.12</v>
      </c>
      <c r="U97" s="50">
        <f t="shared" si="8"/>
        <v>0</v>
      </c>
    </row>
    <row r="98" spans="1:24" ht="15.95" customHeight="1" x14ac:dyDescent="0.25">
      <c r="A98" s="35" t="s">
        <v>128</v>
      </c>
      <c r="B98" s="51" t="s">
        <v>67</v>
      </c>
      <c r="C98" s="25">
        <v>12683.24</v>
      </c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>
        <f t="shared" si="9"/>
        <v>12683.24</v>
      </c>
      <c r="S98" s="25">
        <f>'[1]EGR ENERO 2026'!$E$80</f>
        <v>1298.02</v>
      </c>
      <c r="T98" s="25">
        <f t="shared" si="3"/>
        <v>11385.22</v>
      </c>
      <c r="U98" s="50">
        <f t="shared" si="8"/>
        <v>7.6265712227931567E-3</v>
      </c>
    </row>
    <row r="99" spans="1:24" ht="15.95" customHeight="1" x14ac:dyDescent="0.25">
      <c r="A99" s="35" t="s">
        <v>129</v>
      </c>
      <c r="B99" s="51" t="s">
        <v>192</v>
      </c>
      <c r="C99" s="25">
        <v>550.54999999999995</v>
      </c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>
        <f t="shared" si="9"/>
        <v>550.54999999999995</v>
      </c>
      <c r="S99" s="25">
        <f>'[1]EGR ENERO 2026'!$E$81</f>
        <v>0</v>
      </c>
      <c r="T99" s="25">
        <f t="shared" si="3"/>
        <v>550.54999999999995</v>
      </c>
      <c r="U99" s="50">
        <f t="shared" si="8"/>
        <v>0</v>
      </c>
    </row>
    <row r="100" spans="1:24" ht="15.95" customHeight="1" x14ac:dyDescent="0.25">
      <c r="A100" s="35" t="s">
        <v>130</v>
      </c>
      <c r="B100" s="51" t="s">
        <v>68</v>
      </c>
      <c r="C100" s="25">
        <v>8743.44</v>
      </c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>
        <f t="shared" si="9"/>
        <v>8743.44</v>
      </c>
      <c r="S100" s="25">
        <f>'[1]EGR ENERO 2026'!$E$82</f>
        <v>862.5</v>
      </c>
      <c r="T100" s="25">
        <f t="shared" si="3"/>
        <v>7880.9400000000005</v>
      </c>
      <c r="U100" s="50">
        <f t="shared" si="8"/>
        <v>5.0676551052056956E-3</v>
      </c>
    </row>
    <row r="101" spans="1:24" ht="15.95" customHeight="1" x14ac:dyDescent="0.25">
      <c r="A101" s="35" t="s">
        <v>131</v>
      </c>
      <c r="B101" s="51" t="s">
        <v>193</v>
      </c>
      <c r="C101" s="25">
        <v>11686.58</v>
      </c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>
        <f t="shared" si="9"/>
        <v>11686.58</v>
      </c>
      <c r="S101" s="25">
        <f>'[1]EGR ENERO 2026'!$E$83</f>
        <v>154.49</v>
      </c>
      <c r="T101" s="25">
        <f t="shared" si="3"/>
        <v>11532.09</v>
      </c>
      <c r="U101" s="50">
        <f t="shared" si="8"/>
        <v>9.0771250690229333E-4</v>
      </c>
    </row>
    <row r="102" spans="1:24" ht="15.95" customHeight="1" x14ac:dyDescent="0.25">
      <c r="A102" s="35" t="s">
        <v>132</v>
      </c>
      <c r="B102" s="51" t="s">
        <v>194</v>
      </c>
      <c r="C102" s="25">
        <v>75.569999999999993</v>
      </c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>
        <f t="shared" si="9"/>
        <v>75.569999999999993</v>
      </c>
      <c r="S102" s="25">
        <f>'[1]EGR ENERO 2026'!$E$84</f>
        <v>55</v>
      </c>
      <c r="T102" s="25">
        <f t="shared" ref="T102:T140" si="10">R102-S102</f>
        <v>20.569999999999993</v>
      </c>
      <c r="U102" s="50">
        <f t="shared" si="8"/>
        <v>3.2315481830297191E-4</v>
      </c>
    </row>
    <row r="103" spans="1:24" ht="15.95" customHeight="1" x14ac:dyDescent="0.25">
      <c r="A103" s="35" t="s">
        <v>133</v>
      </c>
      <c r="B103" s="51" t="s">
        <v>69</v>
      </c>
      <c r="C103" s="25">
        <v>699269.45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>
        <f t="shared" si="9"/>
        <v>699269.45</v>
      </c>
      <c r="S103" s="25">
        <f>'[1]EGR ENERO 2026'!$E$85</f>
        <v>0</v>
      </c>
      <c r="T103" s="25">
        <f t="shared" si="10"/>
        <v>699269.45</v>
      </c>
      <c r="U103" s="50">
        <f t="shared" si="8"/>
        <v>0</v>
      </c>
      <c r="W103" s="44"/>
      <c r="X103" s="66"/>
    </row>
    <row r="104" spans="1:24" ht="15.95" customHeight="1" x14ac:dyDescent="0.25">
      <c r="A104" s="35">
        <v>272</v>
      </c>
      <c r="B104" s="51" t="s">
        <v>195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>
        <f t="shared" si="9"/>
        <v>0</v>
      </c>
      <c r="S104" s="25">
        <f>'[1]EGR ENERO 2026'!$E$86</f>
        <v>0</v>
      </c>
      <c r="T104" s="25">
        <f t="shared" si="10"/>
        <v>0</v>
      </c>
      <c r="U104" s="50">
        <f t="shared" si="8"/>
        <v>0</v>
      </c>
    </row>
    <row r="105" spans="1:24" ht="15.95" customHeight="1" x14ac:dyDescent="0.25">
      <c r="A105" s="35" t="s">
        <v>134</v>
      </c>
      <c r="B105" s="51" t="s">
        <v>196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>
        <f t="shared" si="9"/>
        <v>0</v>
      </c>
      <c r="S105" s="25">
        <f>'[1]EGR ENERO 2026'!$E$87</f>
        <v>0</v>
      </c>
      <c r="T105" s="25">
        <f t="shared" si="10"/>
        <v>0</v>
      </c>
      <c r="U105" s="50">
        <f t="shared" si="8"/>
        <v>0</v>
      </c>
    </row>
    <row r="106" spans="1:24" ht="15.95" customHeight="1" x14ac:dyDescent="0.25">
      <c r="A106" s="35">
        <v>274</v>
      </c>
      <c r="B106" s="51" t="s">
        <v>70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>
        <f t="shared" si="9"/>
        <v>0</v>
      </c>
      <c r="S106" s="25">
        <f>'[1]EGR ENERO 2026'!$E$88</f>
        <v>0</v>
      </c>
      <c r="T106" s="25">
        <f t="shared" si="10"/>
        <v>0</v>
      </c>
      <c r="U106" s="50">
        <f t="shared" si="8"/>
        <v>0</v>
      </c>
    </row>
    <row r="107" spans="1:24" ht="15.95" customHeight="1" x14ac:dyDescent="0.25">
      <c r="A107" s="35">
        <v>275</v>
      </c>
      <c r="B107" s="51" t="s">
        <v>197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>
        <f t="shared" si="9"/>
        <v>0</v>
      </c>
      <c r="S107" s="25">
        <f>'[1]EGR ENERO 2026'!$E$89</f>
        <v>0</v>
      </c>
      <c r="T107" s="25">
        <f t="shared" si="10"/>
        <v>0</v>
      </c>
      <c r="U107" s="50">
        <f t="shared" si="8"/>
        <v>0</v>
      </c>
    </row>
    <row r="108" spans="1:24" ht="15.95" customHeight="1" x14ac:dyDescent="0.25">
      <c r="A108" s="35">
        <v>279</v>
      </c>
      <c r="B108" s="51" t="s">
        <v>198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>
        <f t="shared" si="9"/>
        <v>0</v>
      </c>
      <c r="S108" s="25">
        <f>'[1]EGR ENERO 2026'!$E$90</f>
        <v>0</v>
      </c>
      <c r="T108" s="25">
        <f t="shared" si="10"/>
        <v>0</v>
      </c>
      <c r="U108" s="50">
        <f t="shared" si="8"/>
        <v>0</v>
      </c>
    </row>
    <row r="109" spans="1:24" ht="15.95" customHeight="1" x14ac:dyDescent="0.25">
      <c r="A109" s="35">
        <v>281</v>
      </c>
      <c r="B109" s="51" t="s">
        <v>199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>
        <f t="shared" si="9"/>
        <v>0</v>
      </c>
      <c r="S109" s="25">
        <f>'[1]EGR ENERO 2026'!$E$91</f>
        <v>0</v>
      </c>
      <c r="T109" s="25">
        <f t="shared" si="10"/>
        <v>0</v>
      </c>
      <c r="U109" s="50">
        <f t="shared" si="8"/>
        <v>0</v>
      </c>
    </row>
    <row r="110" spans="1:24" ht="15.95" customHeight="1" x14ac:dyDescent="0.25">
      <c r="A110" s="35" t="s">
        <v>135</v>
      </c>
      <c r="B110" s="51" t="s">
        <v>200</v>
      </c>
      <c r="C110" s="25">
        <v>2894.83</v>
      </c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>
        <f t="shared" si="9"/>
        <v>2894.83</v>
      </c>
      <c r="S110" s="25">
        <f>'[1]EGR ENERO 2026'!$E$92</f>
        <v>2.5</v>
      </c>
      <c r="T110" s="25">
        <f t="shared" si="10"/>
        <v>2892.33</v>
      </c>
      <c r="U110" s="50">
        <f t="shared" si="8"/>
        <v>1.4688855377407814E-5</v>
      </c>
      <c r="V110" s="9">
        <v>1200</v>
      </c>
    </row>
    <row r="111" spans="1:24" ht="15.95" customHeight="1" x14ac:dyDescent="0.25">
      <c r="A111" s="35" t="s">
        <v>136</v>
      </c>
      <c r="B111" s="51" t="s">
        <v>71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>
        <f t="shared" si="9"/>
        <v>0</v>
      </c>
      <c r="S111" s="25">
        <f>'[1]EGR ENERO 2026'!$E$93</f>
        <v>0</v>
      </c>
      <c r="T111" s="25">
        <f t="shared" si="10"/>
        <v>0</v>
      </c>
      <c r="U111" s="50">
        <f t="shared" si="8"/>
        <v>0</v>
      </c>
    </row>
    <row r="112" spans="1:24" ht="15.95" customHeight="1" x14ac:dyDescent="0.25">
      <c r="A112" s="35" t="s">
        <v>137</v>
      </c>
      <c r="B112" s="51" t="s">
        <v>72</v>
      </c>
      <c r="C112" s="25">
        <v>816890</v>
      </c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>
        <f t="shared" si="9"/>
        <v>816890</v>
      </c>
      <c r="S112" s="25">
        <f>'[1]EGR ENERO 2026'!$E$94</f>
        <v>0</v>
      </c>
      <c r="T112" s="25">
        <f t="shared" si="10"/>
        <v>816890</v>
      </c>
      <c r="U112" s="50">
        <f t="shared" si="8"/>
        <v>0</v>
      </c>
    </row>
    <row r="113" spans="1:22" ht="15.95" customHeight="1" x14ac:dyDescent="0.25">
      <c r="A113" s="35">
        <v>286</v>
      </c>
      <c r="B113" s="51" t="s">
        <v>201</v>
      </c>
      <c r="C113" s="25">
        <v>1376.54</v>
      </c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>
        <f t="shared" si="9"/>
        <v>1376.54</v>
      </c>
      <c r="S113" s="25">
        <f>'[1]EGR ENERO 2026'!$E$95</f>
        <v>0</v>
      </c>
      <c r="T113" s="25">
        <f t="shared" si="10"/>
        <v>1376.54</v>
      </c>
      <c r="U113" s="50">
        <f t="shared" si="8"/>
        <v>0</v>
      </c>
    </row>
    <row r="114" spans="1:22" ht="15.95" customHeight="1" x14ac:dyDescent="0.25">
      <c r="A114" s="35">
        <v>289</v>
      </c>
      <c r="B114" s="51" t="s">
        <v>202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>
        <f t="shared" si="9"/>
        <v>0</v>
      </c>
      <c r="S114" s="25">
        <f>'[1]EGR ENERO 2026'!$E$96</f>
        <v>0</v>
      </c>
      <c r="T114" s="25">
        <f t="shared" si="10"/>
        <v>0</v>
      </c>
      <c r="U114" s="50">
        <f t="shared" si="8"/>
        <v>0</v>
      </c>
    </row>
    <row r="115" spans="1:22" ht="15.95" customHeight="1" x14ac:dyDescent="0.25">
      <c r="A115" s="35" t="s">
        <v>138</v>
      </c>
      <c r="B115" s="51" t="s">
        <v>73</v>
      </c>
      <c r="C115" s="25">
        <v>5229.67</v>
      </c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>
        <f t="shared" si="9"/>
        <v>5229.67</v>
      </c>
      <c r="S115" s="25">
        <f>'[1]EGR ENERO 2026'!$E$97</f>
        <v>0</v>
      </c>
      <c r="T115" s="25">
        <f t="shared" si="10"/>
        <v>5229.67</v>
      </c>
      <c r="U115" s="50">
        <f t="shared" si="8"/>
        <v>0</v>
      </c>
    </row>
    <row r="116" spans="1:22" ht="33" customHeight="1" x14ac:dyDescent="0.25">
      <c r="A116" s="35" t="s">
        <v>139</v>
      </c>
      <c r="B116" s="51" t="s">
        <v>203</v>
      </c>
      <c r="C116" s="25">
        <v>3031.22</v>
      </c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>
        <f t="shared" si="9"/>
        <v>3031.22</v>
      </c>
      <c r="S116" s="25">
        <f>'[1]EGR ENERO 2026'!$E$98</f>
        <v>367.35</v>
      </c>
      <c r="T116" s="25">
        <f t="shared" si="10"/>
        <v>2663.87</v>
      </c>
      <c r="U116" s="50">
        <f t="shared" si="8"/>
        <v>2.1583804091563044E-3</v>
      </c>
    </row>
    <row r="117" spans="1:22" ht="15.95" customHeight="1" x14ac:dyDescent="0.25">
      <c r="A117" s="35" t="s">
        <v>140</v>
      </c>
      <c r="B117" s="51" t="s">
        <v>74</v>
      </c>
      <c r="C117" s="25">
        <v>502171.55</v>
      </c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>
        <f t="shared" si="9"/>
        <v>502171.55</v>
      </c>
      <c r="S117" s="25">
        <f>'[1]EGR ENERO 2026'!$E$99</f>
        <v>0</v>
      </c>
      <c r="T117" s="25">
        <f t="shared" si="10"/>
        <v>502171.55</v>
      </c>
      <c r="U117" s="50">
        <f t="shared" si="8"/>
        <v>0</v>
      </c>
    </row>
    <row r="118" spans="1:22" ht="15.95" customHeight="1" x14ac:dyDescent="0.25">
      <c r="A118" s="35" t="s">
        <v>141</v>
      </c>
      <c r="B118" s="51" t="s">
        <v>75</v>
      </c>
      <c r="C118" s="25">
        <v>1119.47</v>
      </c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>
        <f t="shared" si="9"/>
        <v>1119.47</v>
      </c>
      <c r="S118" s="25">
        <f>'[1]EGR ENERO 2026'!$E$100</f>
        <v>0</v>
      </c>
      <c r="T118" s="25">
        <f t="shared" si="10"/>
        <v>1119.47</v>
      </c>
      <c r="U118" s="50">
        <f t="shared" si="8"/>
        <v>0</v>
      </c>
    </row>
    <row r="119" spans="1:22" ht="51" customHeight="1" x14ac:dyDescent="0.25">
      <c r="A119" s="35" t="s">
        <v>142</v>
      </c>
      <c r="B119" s="51" t="s">
        <v>204</v>
      </c>
      <c r="C119" s="25">
        <v>38229.32</v>
      </c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>
        <f t="shared" si="9"/>
        <v>38229.32</v>
      </c>
      <c r="S119" s="25">
        <f>'[1]EGR ENERO 2026'!$E$101</f>
        <v>21625</v>
      </c>
      <c r="T119" s="25">
        <f t="shared" si="10"/>
        <v>16604.32</v>
      </c>
      <c r="U119" s="50">
        <f t="shared" si="8"/>
        <v>0.12705859901457758</v>
      </c>
    </row>
    <row r="120" spans="1:22" ht="15.95" customHeight="1" x14ac:dyDescent="0.25">
      <c r="A120" s="35" t="s">
        <v>143</v>
      </c>
      <c r="B120" s="51" t="s">
        <v>76</v>
      </c>
      <c r="C120" s="25">
        <v>67651.27</v>
      </c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>
        <f t="shared" si="9"/>
        <v>67651.27</v>
      </c>
      <c r="S120" s="25">
        <f>'[1]EGR ENERO 2026'!$E$102</f>
        <v>0</v>
      </c>
      <c r="T120" s="25">
        <f t="shared" si="10"/>
        <v>67651.27</v>
      </c>
      <c r="U120" s="50">
        <f t="shared" si="8"/>
        <v>0</v>
      </c>
      <c r="V120" s="88" t="s">
        <v>264</v>
      </c>
    </row>
    <row r="121" spans="1:22" ht="15.95" customHeight="1" x14ac:dyDescent="0.25">
      <c r="A121" s="35" t="s">
        <v>144</v>
      </c>
      <c r="B121" s="51" t="s">
        <v>77</v>
      </c>
      <c r="C121" s="25">
        <v>18054.5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>
        <f t="shared" si="9"/>
        <v>18054.5</v>
      </c>
      <c r="S121" s="25">
        <f>'[1]EGR ENERO 2026'!$E$103</f>
        <v>252</v>
      </c>
      <c r="T121" s="25">
        <f t="shared" si="10"/>
        <v>17802.5</v>
      </c>
      <c r="U121" s="50">
        <f t="shared" si="8"/>
        <v>1.4806366220427077E-3</v>
      </c>
    </row>
    <row r="122" spans="1:22" ht="15.95" customHeight="1" x14ac:dyDescent="0.25">
      <c r="A122" s="35"/>
      <c r="B122" s="51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50"/>
    </row>
    <row r="123" spans="1:22" ht="15.95" customHeight="1" x14ac:dyDescent="0.25">
      <c r="A123" s="35"/>
      <c r="B123" s="51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50"/>
    </row>
    <row r="124" spans="1:22" ht="15.95" customHeight="1" x14ac:dyDescent="0.25">
      <c r="A124" s="35"/>
      <c r="B124" s="51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50"/>
    </row>
    <row r="125" spans="1:22" ht="15.95" customHeight="1" x14ac:dyDescent="0.25">
      <c r="A125" s="72">
        <v>3</v>
      </c>
      <c r="B125" s="55" t="s">
        <v>78</v>
      </c>
      <c r="C125" s="23">
        <v>0</v>
      </c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>
        <f t="shared" si="9"/>
        <v>0</v>
      </c>
      <c r="S125" s="25"/>
      <c r="T125" s="25"/>
      <c r="U125" s="50"/>
    </row>
    <row r="126" spans="1:22" ht="15.95" customHeight="1" x14ac:dyDescent="0.25">
      <c r="A126" s="35" t="s">
        <v>205</v>
      </c>
      <c r="B126" s="51" t="s">
        <v>206</v>
      </c>
      <c r="C126" s="25">
        <v>26358.85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>
        <f t="shared" si="9"/>
        <v>26358.85</v>
      </c>
      <c r="S126" s="25">
        <f>'[1]EGR ENERO 2026'!$E$120</f>
        <v>3897</v>
      </c>
      <c r="T126" s="25">
        <f t="shared" si="10"/>
        <v>22461.85</v>
      </c>
      <c r="U126" s="50">
        <f>S126/$S$145</f>
        <v>2.2896987762303301E-2</v>
      </c>
    </row>
    <row r="127" spans="1:22" ht="33" customHeight="1" x14ac:dyDescent="0.25">
      <c r="A127" s="35" t="s">
        <v>79</v>
      </c>
      <c r="B127" s="51" t="s">
        <v>207</v>
      </c>
      <c r="C127" s="25">
        <v>0</v>
      </c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>
        <f t="shared" si="9"/>
        <v>0</v>
      </c>
      <c r="S127" s="25">
        <f>'[1]EGR ENERO 2026'!$E$121</f>
        <v>0</v>
      </c>
      <c r="T127" s="25">
        <f t="shared" si="10"/>
        <v>0</v>
      </c>
      <c r="U127" s="50">
        <f>S127/$S$145</f>
        <v>0</v>
      </c>
    </row>
    <row r="128" spans="1:22" ht="15.95" customHeight="1" x14ac:dyDescent="0.25">
      <c r="A128" s="35" t="s">
        <v>208</v>
      </c>
      <c r="B128" s="51" t="s">
        <v>209</v>
      </c>
      <c r="C128" s="25">
        <v>2010873.6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>
        <f t="shared" si="9"/>
        <v>2010873.6</v>
      </c>
      <c r="S128" s="25">
        <f>'[1]EGR ENERO 2026'!$E$122</f>
        <v>0</v>
      </c>
      <c r="T128" s="25">
        <f t="shared" si="10"/>
        <v>2010873.6</v>
      </c>
      <c r="U128" s="50">
        <f>S128/$S$145</f>
        <v>0</v>
      </c>
    </row>
    <row r="129" spans="1:21" ht="15.95" customHeight="1" x14ac:dyDescent="0.25">
      <c r="A129" s="35">
        <v>325</v>
      </c>
      <c r="B129" s="51" t="s">
        <v>241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>
        <f t="shared" si="9"/>
        <v>0</v>
      </c>
      <c r="S129" s="25">
        <f>'[1]EGR ENERO 2026'!$E$123</f>
        <v>0</v>
      </c>
      <c r="T129" s="25">
        <f t="shared" si="10"/>
        <v>0</v>
      </c>
      <c r="U129" s="50">
        <f>S129/$S$145</f>
        <v>0</v>
      </c>
    </row>
    <row r="130" spans="1:21" ht="15.95" customHeight="1" x14ac:dyDescent="0.25">
      <c r="A130" s="35" t="s">
        <v>210</v>
      </c>
      <c r="B130" s="51" t="s">
        <v>211</v>
      </c>
      <c r="C130" s="25">
        <v>2133.6</v>
      </c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>
        <f t="shared" si="9"/>
        <v>2133.6</v>
      </c>
      <c r="S130" s="25">
        <f>'[1]EGR ENERO 2026'!$E$124</f>
        <v>0</v>
      </c>
      <c r="T130" s="25">
        <f t="shared" si="10"/>
        <v>2133.6</v>
      </c>
      <c r="U130" s="50">
        <f>S130/$S$145</f>
        <v>0</v>
      </c>
    </row>
    <row r="131" spans="1:21" ht="15.95" customHeight="1" x14ac:dyDescent="0.25">
      <c r="A131" s="35">
        <v>328</v>
      </c>
      <c r="B131" s="51" t="s">
        <v>228</v>
      </c>
      <c r="C131" s="25">
        <v>24042.37</v>
      </c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>
        <f t="shared" si="9"/>
        <v>24042.37</v>
      </c>
      <c r="S131" s="25">
        <f>'[1]EGR ENERO 2026'!$E$125</f>
        <v>0</v>
      </c>
      <c r="T131" s="25">
        <f t="shared" si="10"/>
        <v>24042.37</v>
      </c>
      <c r="U131" s="50">
        <f>+S131/S145</f>
        <v>0</v>
      </c>
    </row>
    <row r="132" spans="1:21" ht="15.95" customHeight="1" x14ac:dyDescent="0.25">
      <c r="A132" s="35" t="s">
        <v>212</v>
      </c>
      <c r="B132" s="51" t="s">
        <v>213</v>
      </c>
      <c r="C132" s="25">
        <v>6346.19</v>
      </c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>
        <f t="shared" si="9"/>
        <v>6346.19</v>
      </c>
      <c r="S132" s="25">
        <f>'[1]EGR ENERO 2026'!$E$126</f>
        <v>0</v>
      </c>
      <c r="T132" s="25">
        <f t="shared" si="10"/>
        <v>6346.19</v>
      </c>
      <c r="U132" s="50">
        <f>S132/$S$145</f>
        <v>0</v>
      </c>
    </row>
    <row r="133" spans="1:21" ht="32.25" customHeight="1" x14ac:dyDescent="0.25">
      <c r="A133" s="35" t="s">
        <v>214</v>
      </c>
      <c r="B133" s="51" t="s">
        <v>215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>
        <f t="shared" si="9"/>
        <v>0</v>
      </c>
      <c r="S133" s="25">
        <f>'[1]EGR ENERO 2026'!$E$127</f>
        <v>0</v>
      </c>
      <c r="T133" s="25">
        <f t="shared" si="10"/>
        <v>0</v>
      </c>
      <c r="U133" s="50">
        <f>S133/$S$145</f>
        <v>0</v>
      </c>
    </row>
    <row r="134" spans="1:21" ht="15.95" customHeight="1" x14ac:dyDescent="0.25">
      <c r="A134" s="35"/>
      <c r="B134" s="51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>
        <f t="shared" si="9"/>
        <v>0</v>
      </c>
      <c r="S134" s="25"/>
      <c r="T134" s="25"/>
      <c r="U134" s="50"/>
    </row>
    <row r="135" spans="1:21" ht="15.95" customHeight="1" x14ac:dyDescent="0.25">
      <c r="A135" s="35"/>
      <c r="B135" s="51"/>
      <c r="C135" s="25">
        <v>0</v>
      </c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>
        <f t="shared" si="9"/>
        <v>0</v>
      </c>
      <c r="S135" s="25"/>
      <c r="T135" s="25"/>
      <c r="U135" s="50"/>
    </row>
    <row r="136" spans="1:21" ht="15.95" customHeight="1" x14ac:dyDescent="0.25">
      <c r="A136" s="72">
        <v>4</v>
      </c>
      <c r="B136" s="55" t="s">
        <v>80</v>
      </c>
      <c r="C136" s="23">
        <v>0</v>
      </c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>
        <f t="shared" si="9"/>
        <v>0</v>
      </c>
      <c r="S136" s="25"/>
      <c r="T136" s="25"/>
      <c r="U136" s="50"/>
    </row>
    <row r="137" spans="1:21" ht="15.95" customHeight="1" x14ac:dyDescent="0.25">
      <c r="A137" s="35" t="s">
        <v>216</v>
      </c>
      <c r="B137" s="51" t="s">
        <v>81</v>
      </c>
      <c r="C137" s="25">
        <v>185045</v>
      </c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>
        <f t="shared" si="9"/>
        <v>185045</v>
      </c>
      <c r="S137" s="25">
        <f>'[1]EGR ENERO 2026'!$E$131</f>
        <v>0</v>
      </c>
      <c r="T137" s="25">
        <f t="shared" si="10"/>
        <v>185045</v>
      </c>
      <c r="U137" s="50">
        <f>S137/$S$145</f>
        <v>0</v>
      </c>
    </row>
    <row r="138" spans="1:21" ht="15.95" customHeight="1" x14ac:dyDescent="0.25">
      <c r="A138" s="35" t="s">
        <v>217</v>
      </c>
      <c r="B138" s="51" t="s">
        <v>218</v>
      </c>
      <c r="C138" s="25">
        <v>8025</v>
      </c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>
        <f t="shared" si="9"/>
        <v>8025</v>
      </c>
      <c r="S138" s="25">
        <f>'[1]EGR ENERO 2026'!$E$132</f>
        <v>0</v>
      </c>
      <c r="T138" s="25">
        <f t="shared" si="10"/>
        <v>8025</v>
      </c>
      <c r="U138" s="50">
        <f>S138/$S$145</f>
        <v>0</v>
      </c>
    </row>
    <row r="139" spans="1:21" ht="15.95" customHeight="1" x14ac:dyDescent="0.25">
      <c r="A139" s="35" t="s">
        <v>219</v>
      </c>
      <c r="B139" s="51" t="s">
        <v>220</v>
      </c>
      <c r="C139" s="25">
        <v>48000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>
        <f t="shared" si="9"/>
        <v>48000</v>
      </c>
      <c r="S139" s="25">
        <f>'[1]EGR ENERO 2026'!$E$133</f>
        <v>250</v>
      </c>
      <c r="T139" s="25">
        <f t="shared" si="10"/>
        <v>47750</v>
      </c>
      <c r="U139" s="50">
        <f>S139/$S$145</f>
        <v>1.4688855377407814E-3</v>
      </c>
    </row>
    <row r="140" spans="1:21" ht="33" customHeight="1" x14ac:dyDescent="0.25">
      <c r="A140" s="35">
        <v>453</v>
      </c>
      <c r="B140" s="51" t="s">
        <v>240</v>
      </c>
      <c r="C140" s="25">
        <v>51000</v>
      </c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>
        <f t="shared" si="9"/>
        <v>51000</v>
      </c>
      <c r="S140" s="25">
        <f>'[1]EGR ENERO 2026'!$E$134</f>
        <v>0</v>
      </c>
      <c r="T140" s="25">
        <f t="shared" si="10"/>
        <v>51000</v>
      </c>
      <c r="U140" s="50"/>
    </row>
    <row r="141" spans="1:21" ht="33" customHeight="1" x14ac:dyDescent="0.25">
      <c r="A141" s="35" t="s">
        <v>221</v>
      </c>
      <c r="B141" s="51" t="s">
        <v>222</v>
      </c>
      <c r="C141" s="25">
        <v>13587.93</v>
      </c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>
        <f t="shared" si="9"/>
        <v>13587.93</v>
      </c>
      <c r="S141" s="25">
        <f>'[1]EGR ENERO 2026'!$E$135</f>
        <v>0</v>
      </c>
      <c r="T141" s="25">
        <f>R141-S141</f>
        <v>13587.93</v>
      </c>
      <c r="U141" s="50">
        <f>S141/$S$145</f>
        <v>0</v>
      </c>
    </row>
    <row r="142" spans="1:21" ht="15.95" customHeight="1" x14ac:dyDescent="0.25">
      <c r="A142" s="35"/>
      <c r="B142" s="51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50"/>
    </row>
    <row r="143" spans="1:21" ht="15.95" customHeight="1" x14ac:dyDescent="0.25">
      <c r="A143" s="72">
        <v>9</v>
      </c>
      <c r="B143" s="55" t="s">
        <v>246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>
        <f t="shared" si="9"/>
        <v>0</v>
      </c>
      <c r="S143" s="25"/>
      <c r="T143" s="25"/>
      <c r="U143" s="50"/>
    </row>
    <row r="144" spans="1:21" ht="15.95" customHeight="1" thickBot="1" x14ac:dyDescent="0.3">
      <c r="A144" s="35">
        <v>913</v>
      </c>
      <c r="B144" s="51" t="s">
        <v>245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>
        <v>0</v>
      </c>
      <c r="S144" s="25"/>
      <c r="T144" s="25">
        <f>R144-S144</f>
        <v>0</v>
      </c>
      <c r="U144" s="50">
        <f>S144/$S$145</f>
        <v>0</v>
      </c>
    </row>
    <row r="145" spans="1:24" ht="18" customHeight="1" thickBot="1" x14ac:dyDescent="0.3">
      <c r="A145" s="29"/>
      <c r="B145" s="57" t="s">
        <v>88</v>
      </c>
      <c r="C145" s="30">
        <f t="shared" ref="C145:T145" si="11">SUM(C31:C144)</f>
        <v>13235255.300000003</v>
      </c>
      <c r="D145" s="30">
        <f t="shared" si="11"/>
        <v>0</v>
      </c>
      <c r="E145" s="30">
        <f t="shared" si="11"/>
        <v>0</v>
      </c>
      <c r="F145" s="30">
        <f t="shared" si="11"/>
        <v>0</v>
      </c>
      <c r="G145" s="30">
        <f t="shared" si="11"/>
        <v>0</v>
      </c>
      <c r="H145" s="30">
        <f t="shared" si="11"/>
        <v>0</v>
      </c>
      <c r="I145" s="30">
        <f t="shared" si="11"/>
        <v>0</v>
      </c>
      <c r="J145" s="30">
        <f t="shared" si="11"/>
        <v>0</v>
      </c>
      <c r="K145" s="30">
        <f t="shared" si="11"/>
        <v>0</v>
      </c>
      <c r="L145" s="30">
        <f t="shared" si="11"/>
        <v>0</v>
      </c>
      <c r="M145" s="30">
        <f t="shared" si="11"/>
        <v>0</v>
      </c>
      <c r="N145" s="30">
        <f>SUM(N31:N144)</f>
        <v>0</v>
      </c>
      <c r="O145" s="30">
        <f>SUM(O31:O144)</f>
        <v>0</v>
      </c>
      <c r="P145" s="30">
        <f>SUM(P31:P144)</f>
        <v>0</v>
      </c>
      <c r="Q145" s="30">
        <f>SUM(Q31:Q144)</f>
        <v>0</v>
      </c>
      <c r="R145" s="30">
        <f t="shared" si="11"/>
        <v>13235255.300000003</v>
      </c>
      <c r="S145" s="30">
        <f t="shared" si="11"/>
        <v>170197.05999999997</v>
      </c>
      <c r="T145" s="30">
        <f t="shared" si="11"/>
        <v>13046325.739999996</v>
      </c>
      <c r="U145" s="36">
        <v>1</v>
      </c>
    </row>
    <row r="146" spans="1:24" ht="16.5" thickBot="1" x14ac:dyDescent="0.3">
      <c r="A146" s="37"/>
      <c r="B146" s="59"/>
      <c r="C146" s="46"/>
      <c r="D146" s="30">
        <f>+D26-D145</f>
        <v>0</v>
      </c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W146" s="43"/>
      <c r="X146" s="43"/>
    </row>
    <row r="147" spans="1:24" x14ac:dyDescent="0.2">
      <c r="A147" s="37"/>
      <c r="C147" s="67"/>
      <c r="D147" s="6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W147" s="43"/>
      <c r="X147" s="43"/>
    </row>
    <row r="148" spans="1:24" x14ac:dyDescent="0.2">
      <c r="A148" s="37"/>
      <c r="C148" s="67"/>
      <c r="D148" s="6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W148" s="43"/>
      <c r="X148" s="43"/>
    </row>
    <row r="149" spans="1:24" ht="15.75" thickBot="1" x14ac:dyDescent="0.25">
      <c r="E149" s="10"/>
      <c r="F149" s="3"/>
      <c r="J149" s="9"/>
      <c r="K149" s="9"/>
      <c r="L149" s="9"/>
      <c r="M149" s="9"/>
      <c r="N149" s="9"/>
      <c r="O149" s="9"/>
      <c r="P149" s="9"/>
      <c r="Q149" s="9"/>
      <c r="R149" s="11"/>
      <c r="S149" s="3"/>
      <c r="W149" s="44"/>
    </row>
    <row r="150" spans="1:24" ht="15.75" x14ac:dyDescent="0.25">
      <c r="A150" s="1" t="s">
        <v>82</v>
      </c>
      <c r="B150" s="61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W150" s="44"/>
      <c r="X150" s="44"/>
    </row>
    <row r="151" spans="1:24" ht="15.75" x14ac:dyDescent="0.25">
      <c r="A151" s="4" t="s">
        <v>2</v>
      </c>
      <c r="B151" s="52"/>
      <c r="C151" s="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W151" s="44"/>
      <c r="X151" s="44"/>
    </row>
    <row r="152" spans="1:24" ht="5.0999999999999996" customHeight="1" thickBot="1" x14ac:dyDescent="0.25">
      <c r="A152" s="7"/>
      <c r="B152" s="62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W152" s="44"/>
      <c r="X152" s="44"/>
    </row>
    <row r="153" spans="1:24" ht="6.95" customHeight="1" x14ac:dyDescent="0.2">
      <c r="A153" s="73"/>
      <c r="B153" s="59"/>
      <c r="C153" s="7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W153" s="44"/>
      <c r="X153" s="44"/>
    </row>
    <row r="154" spans="1:24" x14ac:dyDescent="0.2">
      <c r="A154" s="75" t="s">
        <v>83</v>
      </c>
      <c r="C154" s="7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W154" s="44"/>
      <c r="X154" s="44"/>
    </row>
    <row r="155" spans="1:24" ht="15.75" x14ac:dyDescent="0.25">
      <c r="A155" s="77" t="s">
        <v>259</v>
      </c>
      <c r="C155" s="78">
        <v>5662637.9900000002</v>
      </c>
      <c r="D155" s="3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W155" s="44"/>
      <c r="X155" s="44"/>
    </row>
    <row r="156" spans="1:24" x14ac:dyDescent="0.2">
      <c r="A156" s="77"/>
      <c r="C156" s="79"/>
      <c r="D156" s="3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W156" s="44"/>
      <c r="X156" s="44"/>
    </row>
    <row r="157" spans="1:24" x14ac:dyDescent="0.2">
      <c r="A157" s="77"/>
      <c r="C157" s="79"/>
      <c r="D157" s="3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W157" s="44"/>
      <c r="X157" s="44"/>
    </row>
    <row r="158" spans="1:24" x14ac:dyDescent="0.2">
      <c r="A158" s="77" t="s">
        <v>84</v>
      </c>
      <c r="C158" s="79">
        <f>S26</f>
        <v>433970.08999999997</v>
      </c>
      <c r="D158" s="3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W158" s="44"/>
      <c r="X158" s="44"/>
    </row>
    <row r="159" spans="1:24" x14ac:dyDescent="0.2">
      <c r="A159" s="77" t="s">
        <v>85</v>
      </c>
      <c r="C159" s="80">
        <f>-S145</f>
        <v>-170197.05999999997</v>
      </c>
      <c r="D159" s="3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W159" s="44"/>
      <c r="X159" s="44"/>
    </row>
    <row r="160" spans="1:24" ht="15.75" x14ac:dyDescent="0.25">
      <c r="A160" s="81" t="s">
        <v>265</v>
      </c>
      <c r="B160" s="53"/>
      <c r="C160" s="78">
        <f>+C158+C159</f>
        <v>263773.03000000003</v>
      </c>
      <c r="D160" s="3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W160" s="44"/>
      <c r="X160" s="44"/>
    </row>
    <row r="161" spans="1:24" ht="15.75" x14ac:dyDescent="0.25">
      <c r="A161" s="81"/>
      <c r="B161" s="53"/>
      <c r="C161" s="78"/>
      <c r="D161" s="3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W161" s="44"/>
      <c r="X161" s="44"/>
    </row>
    <row r="162" spans="1:24" x14ac:dyDescent="0.2">
      <c r="A162" s="77"/>
      <c r="C162" s="79"/>
      <c r="D162" s="3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W162" s="44"/>
      <c r="X162" s="44"/>
    </row>
    <row r="163" spans="1:24" x14ac:dyDescent="0.2">
      <c r="A163" s="75" t="s">
        <v>86</v>
      </c>
      <c r="C163" s="79"/>
      <c r="D163" s="3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W163" s="44"/>
      <c r="X163" s="44"/>
    </row>
    <row r="164" spans="1:24" x14ac:dyDescent="0.2">
      <c r="A164" s="77" t="s">
        <v>260</v>
      </c>
      <c r="C164" s="79">
        <v>16552.349999999999</v>
      </c>
      <c r="D164" s="3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W164" s="44"/>
      <c r="X164" s="44"/>
    </row>
    <row r="165" spans="1:24" ht="15" customHeight="1" x14ac:dyDescent="0.2">
      <c r="A165" s="77" t="s">
        <v>261</v>
      </c>
      <c r="C165" s="79">
        <v>-4086.91</v>
      </c>
      <c r="D165" s="3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W165" s="44"/>
      <c r="X165" s="44"/>
    </row>
    <row r="166" spans="1:24" x14ac:dyDescent="0.2">
      <c r="A166" s="77"/>
      <c r="C166" s="79"/>
      <c r="D166" s="4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W166" s="44"/>
      <c r="X166" s="44"/>
    </row>
    <row r="167" spans="1:24" x14ac:dyDescent="0.2">
      <c r="A167" s="77"/>
      <c r="C167" s="79"/>
      <c r="D167" s="4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W167" s="44"/>
      <c r="X167" s="44"/>
    </row>
    <row r="168" spans="1:24" x14ac:dyDescent="0.2">
      <c r="A168" s="77"/>
      <c r="C168" s="80"/>
      <c r="D168" s="8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W168" s="44"/>
      <c r="X168" s="44"/>
    </row>
    <row r="169" spans="1:24" ht="18.75" customHeight="1" x14ac:dyDescent="0.25">
      <c r="A169" s="81" t="s">
        <v>253</v>
      </c>
      <c r="B169" s="53" t="s">
        <v>252</v>
      </c>
      <c r="C169" s="78">
        <f>SUM(C162:C168)</f>
        <v>12465.439999999999</v>
      </c>
      <c r="D169" s="8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W169" s="44"/>
      <c r="X169" s="44"/>
    </row>
    <row r="170" spans="1:24" ht="25.5" customHeight="1" thickBot="1" x14ac:dyDescent="0.3">
      <c r="A170" s="83" t="s">
        <v>262</v>
      </c>
      <c r="B170" s="84"/>
      <c r="C170" s="85">
        <f>+C155+C160+C169</f>
        <v>5938876.4600000009</v>
      </c>
      <c r="D170" s="7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U170" s="3"/>
      <c r="W170" s="44"/>
      <c r="X170" s="44"/>
    </row>
    <row r="171" spans="1:24" ht="25.5" customHeight="1" x14ac:dyDescent="0.2">
      <c r="B171" s="8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W171" s="44"/>
      <c r="X171" s="44"/>
    </row>
    <row r="172" spans="1:24" x14ac:dyDescent="0.2">
      <c r="C172" s="11"/>
      <c r="D172" s="3"/>
      <c r="J172" s="9"/>
      <c r="K172" s="9"/>
      <c r="L172" s="9"/>
      <c r="M172" s="9"/>
      <c r="N172" s="9"/>
      <c r="O172" s="9"/>
      <c r="P172" s="9"/>
      <c r="Q172" s="9"/>
      <c r="R172" s="3"/>
    </row>
    <row r="173" spans="1:24" x14ac:dyDescent="0.2">
      <c r="C173" s="11"/>
      <c r="D173" s="3"/>
      <c r="J173" s="9"/>
      <c r="K173" s="9"/>
      <c r="L173" s="9"/>
      <c r="M173" s="9"/>
      <c r="N173" s="9"/>
      <c r="O173" s="9"/>
      <c r="P173" s="9"/>
      <c r="Q173" s="9"/>
      <c r="R173" s="3"/>
    </row>
    <row r="174" spans="1:24" x14ac:dyDescent="0.2">
      <c r="C174" s="11"/>
      <c r="D174" s="3"/>
      <c r="J174" s="9"/>
      <c r="K174" s="9"/>
      <c r="L174" s="9"/>
      <c r="M174" s="9"/>
      <c r="N174" s="9"/>
      <c r="O174" s="9"/>
      <c r="P174" s="9"/>
      <c r="Q174" s="9"/>
    </row>
    <row r="175" spans="1:24" x14ac:dyDescent="0.2">
      <c r="C175" s="11"/>
      <c r="D175" s="3"/>
      <c r="J175" s="9"/>
      <c r="K175" s="9"/>
      <c r="L175" s="9"/>
      <c r="M175" s="9"/>
      <c r="N175" s="9"/>
      <c r="O175" s="9"/>
      <c r="P175" s="9"/>
      <c r="Q175" s="9"/>
    </row>
    <row r="176" spans="1:24" x14ac:dyDescent="0.2">
      <c r="D176" s="3"/>
      <c r="J176" s="9"/>
      <c r="K176" s="9"/>
      <c r="L176" s="9"/>
      <c r="M176" s="9"/>
      <c r="N176" s="9"/>
      <c r="O176" s="9"/>
      <c r="P176" s="9"/>
      <c r="Q176" s="9"/>
    </row>
    <row r="177" spans="2:24" x14ac:dyDescent="0.2">
      <c r="D177" s="3"/>
      <c r="J177" s="9"/>
      <c r="K177" s="9"/>
      <c r="L177" s="9"/>
      <c r="M177" s="9"/>
      <c r="N177" s="9"/>
      <c r="O177" s="9"/>
      <c r="P177" s="9"/>
      <c r="Q177" s="9"/>
    </row>
    <row r="178" spans="2:24" x14ac:dyDescent="0.2">
      <c r="B178" s="60" t="s">
        <v>235</v>
      </c>
      <c r="C178" s="9" t="s">
        <v>236</v>
      </c>
      <c r="E178" s="49"/>
      <c r="G178" s="48"/>
      <c r="J178" s="49"/>
      <c r="K178" s="49"/>
      <c r="L178" s="9"/>
      <c r="M178" s="9"/>
      <c r="N178" s="9"/>
      <c r="O178" s="9"/>
      <c r="P178" s="49"/>
      <c r="Q178" s="49"/>
    </row>
    <row r="179" spans="2:24" x14ac:dyDescent="0.2">
      <c r="B179" s="60" t="s">
        <v>87</v>
      </c>
      <c r="C179" s="87" t="s">
        <v>238</v>
      </c>
      <c r="E179" s="49"/>
      <c r="G179" s="48"/>
      <c r="J179" s="48"/>
      <c r="K179" s="48"/>
      <c r="L179" s="9"/>
      <c r="M179" s="9"/>
      <c r="N179" s="9"/>
      <c r="O179" s="9"/>
      <c r="P179" s="48"/>
      <c r="Q179" s="48"/>
    </row>
    <row r="180" spans="2:24" x14ac:dyDescent="0.2">
      <c r="J180" s="9"/>
      <c r="K180" s="9"/>
      <c r="L180" s="9"/>
      <c r="M180" s="9"/>
      <c r="N180" s="9"/>
      <c r="O180" s="9"/>
      <c r="P180" s="9"/>
      <c r="Q180" s="9"/>
    </row>
    <row r="181" spans="2:24" x14ac:dyDescent="0.2">
      <c r="J181" s="9"/>
      <c r="K181" s="9"/>
      <c r="L181" s="9"/>
      <c r="M181" s="9"/>
      <c r="N181" s="9"/>
      <c r="O181" s="9"/>
      <c r="P181" s="9"/>
      <c r="Q181" s="9"/>
    </row>
    <row r="182" spans="2:24" ht="30" x14ac:dyDescent="0.2">
      <c r="B182" s="60" t="s">
        <v>237</v>
      </c>
      <c r="C182" s="9" t="s">
        <v>247</v>
      </c>
      <c r="J182" s="9"/>
      <c r="K182" s="9"/>
      <c r="L182" s="9"/>
      <c r="M182" s="9"/>
      <c r="N182" s="9"/>
      <c r="O182" s="9"/>
      <c r="P182" s="9"/>
      <c r="Q182" s="9"/>
    </row>
    <row r="183" spans="2:24" x14ac:dyDescent="0.2">
      <c r="B183" s="60" t="s">
        <v>234</v>
      </c>
      <c r="C183" s="87" t="s">
        <v>255</v>
      </c>
      <c r="I183" s="3"/>
      <c r="J183" s="9"/>
      <c r="K183" s="3"/>
      <c r="L183" s="9"/>
      <c r="M183" s="3"/>
      <c r="N183" s="3"/>
      <c r="O183" s="3"/>
      <c r="P183" s="3"/>
      <c r="Q183" s="3"/>
      <c r="R183" s="3"/>
      <c r="X183" s="44"/>
    </row>
    <row r="184" spans="2:24" x14ac:dyDescent="0.2">
      <c r="I184" s="3"/>
      <c r="K184" s="44"/>
      <c r="M184" s="44"/>
      <c r="N184" s="44"/>
      <c r="O184" s="44"/>
      <c r="P184" s="44"/>
      <c r="Q184" s="44"/>
      <c r="X184" s="44"/>
    </row>
    <row r="185" spans="2:24" x14ac:dyDescent="0.2">
      <c r="G185" s="41"/>
      <c r="I185" s="41"/>
      <c r="K185" s="45"/>
      <c r="M185" s="45"/>
      <c r="N185" s="45"/>
      <c r="O185" s="45"/>
      <c r="P185" s="45"/>
      <c r="Q185" s="45"/>
      <c r="X185" s="45"/>
    </row>
    <row r="186" spans="2:24" x14ac:dyDescent="0.2">
      <c r="G186" s="41"/>
      <c r="I186" s="41"/>
      <c r="K186" s="45"/>
      <c r="M186" s="45"/>
      <c r="N186" s="45"/>
      <c r="O186" s="45"/>
      <c r="P186" s="45"/>
      <c r="Q186" s="45"/>
      <c r="R186" s="3"/>
      <c r="X186" s="45"/>
    </row>
    <row r="187" spans="2:24" x14ac:dyDescent="0.2">
      <c r="G187" s="41"/>
      <c r="R187" s="3"/>
    </row>
    <row r="188" spans="2:24" x14ac:dyDescent="0.2">
      <c r="G188" s="41"/>
    </row>
    <row r="189" spans="2:24" x14ac:dyDescent="0.2">
      <c r="G189" s="41"/>
    </row>
    <row r="190" spans="2:24" x14ac:dyDescent="0.2">
      <c r="G190" s="41"/>
      <c r="R190" s="3"/>
    </row>
    <row r="191" spans="2:24" x14ac:dyDescent="0.2">
      <c r="G191" s="41"/>
    </row>
    <row r="192" spans="2:24" x14ac:dyDescent="0.2">
      <c r="G192" s="41"/>
    </row>
    <row r="193" spans="7:7" x14ac:dyDescent="0.2">
      <c r="G193" s="41"/>
    </row>
    <row r="194" spans="7:7" x14ac:dyDescent="0.2">
      <c r="G194" s="41"/>
    </row>
    <row r="195" spans="7:7" x14ac:dyDescent="0.2">
      <c r="G195" s="41"/>
    </row>
    <row r="196" spans="7:7" x14ac:dyDescent="0.2">
      <c r="G196" s="41"/>
    </row>
    <row r="197" spans="7:7" x14ac:dyDescent="0.2">
      <c r="G197" s="41"/>
    </row>
    <row r="198" spans="7:7" x14ac:dyDescent="0.2">
      <c r="G198" s="41"/>
    </row>
    <row r="199" spans="7:7" x14ac:dyDescent="0.2">
      <c r="G199" s="41"/>
    </row>
    <row r="200" spans="7:7" x14ac:dyDescent="0.2">
      <c r="G200" s="41"/>
    </row>
    <row r="201" spans="7:7" x14ac:dyDescent="0.2">
      <c r="G201" s="41"/>
    </row>
    <row r="202" spans="7:7" x14ac:dyDescent="0.2">
      <c r="G202" s="41"/>
    </row>
  </sheetData>
  <mergeCells count="7">
    <mergeCell ref="S6:S7"/>
    <mergeCell ref="P6:Q6"/>
    <mergeCell ref="B6:B7"/>
    <mergeCell ref="H6:I6"/>
    <mergeCell ref="J6:K6"/>
    <mergeCell ref="L6:M6"/>
    <mergeCell ref="N6:O6"/>
  </mergeCells>
  <pageMargins left="1.2204724409448819" right="0.23622047244094491" top="0.74803149606299213" bottom="0.74803149606299213" header="0.31496062992125984" footer="0.31496062992125984"/>
  <pageSetup scale="60" fitToHeight="0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80DB-CF3A-44C4-88B2-2AA6C6546A3F}">
  <sheetPr>
    <pageSetUpPr fitToPage="1"/>
  </sheetPr>
  <dimension ref="A1:Y201"/>
  <sheetViews>
    <sheetView zoomScale="110" zoomScaleNormal="110" workbookViewId="0">
      <pane xSplit="2" ySplit="7" topLeftCell="C109" activePane="bottomRight" state="frozen"/>
      <selection pane="topRight" activeCell="C1" sqref="C1"/>
      <selection pane="bottomLeft" activeCell="A8" sqref="A8"/>
      <selection pane="bottomRight" activeCell="C155" sqref="C155"/>
    </sheetView>
  </sheetViews>
  <sheetFormatPr baseColWidth="10" defaultColWidth="11.42578125" defaultRowHeight="15" x14ac:dyDescent="0.2"/>
  <cols>
    <col min="1" max="1" width="13.42578125" style="9" customWidth="1"/>
    <col min="2" max="2" width="50.7109375" style="60" customWidth="1"/>
    <col min="3" max="3" width="16.42578125" style="9" customWidth="1"/>
    <col min="4" max="4" width="15.7109375" style="9" customWidth="1"/>
    <col min="5" max="5" width="18.5703125" style="9" customWidth="1"/>
    <col min="6" max="6" width="22.85546875" style="9" hidden="1" customWidth="1"/>
    <col min="7" max="7" width="14.5703125" style="9" hidden="1" customWidth="1"/>
    <col min="8" max="8" width="16.42578125" style="9" hidden="1" customWidth="1"/>
    <col min="9" max="9" width="14.140625" style="9" hidden="1" customWidth="1"/>
    <col min="10" max="10" width="13.140625" style="39" hidden="1" customWidth="1"/>
    <col min="11" max="11" width="14.7109375" style="39" hidden="1" customWidth="1"/>
    <col min="12" max="12" width="13.42578125" style="39" hidden="1" customWidth="1"/>
    <col min="13" max="17" width="14.42578125" style="39" hidden="1" customWidth="1"/>
    <col min="18" max="20" width="16.42578125" style="9" customWidth="1"/>
    <col min="21" max="21" width="13.28515625" style="9" customWidth="1"/>
    <col min="22" max="23" width="16.42578125" style="9" customWidth="1"/>
    <col min="24" max="24" width="18.28515625" style="39" customWidth="1"/>
    <col min="25" max="25" width="14.140625" style="9" bestFit="1" customWidth="1"/>
    <col min="26" max="16384" width="11.42578125" style="9"/>
  </cols>
  <sheetData>
    <row r="1" spans="1:24" ht="15.75" x14ac:dyDescent="0.25">
      <c r="A1" s="5" t="s">
        <v>0</v>
      </c>
      <c r="B1" s="5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2"/>
      <c r="V1" s="5"/>
      <c r="W1" s="5"/>
      <c r="X1" s="42"/>
    </row>
    <row r="2" spans="1:24" ht="15.75" x14ac:dyDescent="0.25">
      <c r="A2" s="5" t="s">
        <v>1</v>
      </c>
      <c r="B2" s="5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2"/>
      <c r="V2" s="5"/>
      <c r="W2" s="5"/>
      <c r="X2" s="42"/>
    </row>
    <row r="3" spans="1:24" ht="15.75" x14ac:dyDescent="0.25">
      <c r="A3" s="5" t="s">
        <v>263</v>
      </c>
      <c r="B3" s="5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2"/>
      <c r="V3" s="5"/>
      <c r="W3" s="5"/>
      <c r="X3" s="42"/>
    </row>
    <row r="4" spans="1:24" ht="15.75" x14ac:dyDescent="0.25">
      <c r="A4" s="5" t="s">
        <v>2</v>
      </c>
      <c r="B4" s="5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2"/>
      <c r="V4" s="5"/>
      <c r="W4" s="5"/>
      <c r="X4" s="42"/>
    </row>
    <row r="5" spans="1:24" ht="16.5" thickBot="1" x14ac:dyDescent="0.3">
      <c r="A5" s="12"/>
      <c r="B5" s="5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40"/>
    </row>
    <row r="6" spans="1:24" ht="16.5" thickBot="1" x14ac:dyDescent="0.3">
      <c r="A6" s="13" t="s">
        <v>3</v>
      </c>
      <c r="B6" s="100" t="s">
        <v>4</v>
      </c>
      <c r="C6" s="13" t="s">
        <v>5</v>
      </c>
      <c r="D6" s="14" t="s">
        <v>6</v>
      </c>
      <c r="E6" s="15"/>
      <c r="F6" s="14" t="s">
        <v>6</v>
      </c>
      <c r="G6" s="15"/>
      <c r="H6" s="102" t="s">
        <v>7</v>
      </c>
      <c r="I6" s="103"/>
      <c r="J6" s="102" t="s">
        <v>242</v>
      </c>
      <c r="K6" s="103"/>
      <c r="L6" s="102" t="s">
        <v>231</v>
      </c>
      <c r="M6" s="103"/>
      <c r="N6" s="102" t="s">
        <v>244</v>
      </c>
      <c r="O6" s="103"/>
      <c r="P6" s="102" t="s">
        <v>250</v>
      </c>
      <c r="Q6" s="103"/>
      <c r="R6" s="13" t="s">
        <v>5</v>
      </c>
      <c r="S6" s="98" t="s">
        <v>251</v>
      </c>
      <c r="T6" s="13" t="s">
        <v>8</v>
      </c>
      <c r="U6" s="13" t="s">
        <v>9</v>
      </c>
      <c r="V6" s="98"/>
      <c r="W6" s="98"/>
    </row>
    <row r="7" spans="1:24" ht="16.5" thickBot="1" x14ac:dyDescent="0.3">
      <c r="A7" s="16" t="s">
        <v>10</v>
      </c>
      <c r="B7" s="101"/>
      <c r="C7" s="16" t="s">
        <v>11</v>
      </c>
      <c r="D7" s="17" t="s">
        <v>12</v>
      </c>
      <c r="E7" s="17" t="s">
        <v>13</v>
      </c>
      <c r="F7" s="17" t="s">
        <v>12</v>
      </c>
      <c r="G7" s="17" t="s">
        <v>13</v>
      </c>
      <c r="H7" s="17" t="s">
        <v>12</v>
      </c>
      <c r="I7" s="18" t="s">
        <v>13</v>
      </c>
      <c r="J7" s="17" t="s">
        <v>12</v>
      </c>
      <c r="K7" s="18" t="s">
        <v>13</v>
      </c>
      <c r="L7" s="17" t="s">
        <v>12</v>
      </c>
      <c r="M7" s="18" t="s">
        <v>13</v>
      </c>
      <c r="N7" s="17" t="s">
        <v>12</v>
      </c>
      <c r="O7" s="18" t="s">
        <v>13</v>
      </c>
      <c r="P7" s="17" t="s">
        <v>12</v>
      </c>
      <c r="Q7" s="18" t="s">
        <v>13</v>
      </c>
      <c r="R7" s="16" t="s">
        <v>14</v>
      </c>
      <c r="S7" s="99"/>
      <c r="T7" s="16" t="s">
        <v>15</v>
      </c>
      <c r="U7" s="16" t="s">
        <v>16</v>
      </c>
      <c r="V7" s="99"/>
      <c r="W7" s="99"/>
    </row>
    <row r="8" spans="1:24" ht="15.95" customHeight="1" x14ac:dyDescent="0.25">
      <c r="A8" s="19"/>
      <c r="B8" s="54"/>
      <c r="C8" s="20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20"/>
      <c r="S8" s="20"/>
      <c r="T8" s="20"/>
      <c r="U8" s="21"/>
      <c r="V8" s="20"/>
      <c r="W8" s="20"/>
    </row>
    <row r="9" spans="1:24" ht="15.95" customHeight="1" x14ac:dyDescent="0.25">
      <c r="A9" s="22" t="s">
        <v>254</v>
      </c>
      <c r="B9" s="55" t="s">
        <v>174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4"/>
      <c r="V9" s="25"/>
      <c r="W9" s="25"/>
    </row>
    <row r="10" spans="1:24" ht="15.95" customHeight="1" x14ac:dyDescent="0.25">
      <c r="A10" s="26" t="s">
        <v>17</v>
      </c>
      <c r="B10" s="51" t="s">
        <v>175</v>
      </c>
      <c r="C10" s="25">
        <v>37000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>
        <f>C10+D10-E10+F10-G10+H10-I10+J10-K10+L10-M10+N10-O10+P10-Q10</f>
        <v>37000</v>
      </c>
      <c r="S10" s="25">
        <f>'[1]ING FEBRERO 2026'!$Q$9</f>
        <v>19235</v>
      </c>
      <c r="T10" s="25">
        <f t="shared" ref="T10:T22" si="0">R10-S10</f>
        <v>17765</v>
      </c>
      <c r="U10" s="50">
        <f>S10/$S$26</f>
        <v>2.299769798244131E-2</v>
      </c>
      <c r="V10" s="25">
        <v>37000</v>
      </c>
      <c r="W10" s="25"/>
    </row>
    <row r="11" spans="1:24" ht="15.95" hidden="1" customHeight="1" x14ac:dyDescent="0.25">
      <c r="A11" s="26" t="s">
        <v>26</v>
      </c>
      <c r="B11" s="51" t="s">
        <v>27</v>
      </c>
      <c r="C11" s="25">
        <v>0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f>C11+D11-E11+F11-G11+J11-K11</f>
        <v>0</v>
      </c>
      <c r="S11" s="25"/>
      <c r="T11" s="25">
        <v>0</v>
      </c>
      <c r="U11" s="50"/>
      <c r="V11" s="25"/>
      <c r="W11" s="25"/>
    </row>
    <row r="12" spans="1:24" ht="15.75" customHeight="1" x14ac:dyDescent="0.25">
      <c r="A12" s="26" t="s">
        <v>18</v>
      </c>
      <c r="B12" s="51" t="s">
        <v>176</v>
      </c>
      <c r="C12" s="25">
        <v>54345.41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f t="shared" ref="R12:R25" si="1">C12+D12-E12+F12-G12+H12-I12+J12-K12+L12-M12+N12-O12+P12-Q12</f>
        <v>54345.41</v>
      </c>
      <c r="S12" s="25">
        <f>'[1]ING FEBRERO 2026'!$Q$11</f>
        <v>9465.92</v>
      </c>
      <c r="T12" s="25">
        <f t="shared" si="0"/>
        <v>44879.490000000005</v>
      </c>
      <c r="U12" s="50">
        <f>S12/$S$26</f>
        <v>1.1317617327057491E-2</v>
      </c>
      <c r="V12" s="25">
        <v>54345.41</v>
      </c>
      <c r="W12" s="25"/>
    </row>
    <row r="13" spans="1:24" ht="31.5" customHeight="1" x14ac:dyDescent="0.25">
      <c r="A13" s="26" t="s">
        <v>19</v>
      </c>
      <c r="B13" s="51" t="s">
        <v>177</v>
      </c>
      <c r="C13" s="25">
        <v>0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>
        <f t="shared" si="1"/>
        <v>0</v>
      </c>
      <c r="S13" s="25">
        <f>'[1]ING FEBRERO 2026'!$Q$12</f>
        <v>0</v>
      </c>
      <c r="T13" s="25">
        <f>R13-S13</f>
        <v>0</v>
      </c>
      <c r="U13" s="50">
        <f>S13/$S$26</f>
        <v>0</v>
      </c>
      <c r="V13" s="25"/>
      <c r="W13" s="25"/>
    </row>
    <row r="14" spans="1:24" ht="15.95" customHeight="1" x14ac:dyDescent="0.25">
      <c r="A14" s="26"/>
      <c r="B14" s="55" t="s">
        <v>178</v>
      </c>
      <c r="C14" s="25">
        <v>0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>
        <f t="shared" si="1"/>
        <v>0</v>
      </c>
      <c r="S14" s="25"/>
      <c r="T14" s="25"/>
      <c r="U14" s="50"/>
      <c r="V14" s="25"/>
      <c r="W14" s="25"/>
    </row>
    <row r="15" spans="1:24" ht="15.95" customHeight="1" x14ac:dyDescent="0.25">
      <c r="A15" s="26" t="s">
        <v>179</v>
      </c>
      <c r="B15" s="51" t="s">
        <v>227</v>
      </c>
      <c r="C15" s="25">
        <v>86241.600000000006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>
        <f t="shared" si="1"/>
        <v>86241.600000000006</v>
      </c>
      <c r="S15" s="25">
        <f>'[1]ING FEBRERO 2026'!$Q$17</f>
        <v>34062.42</v>
      </c>
      <c r="T15" s="25">
        <f t="shared" si="0"/>
        <v>52179.180000000008</v>
      </c>
      <c r="U15" s="50">
        <f>S15/$S$26</f>
        <v>4.0725617245181624E-2</v>
      </c>
      <c r="V15" s="25">
        <v>86241.600000000006</v>
      </c>
      <c r="W15" s="25"/>
    </row>
    <row r="16" spans="1:24" ht="15.95" customHeight="1" x14ac:dyDescent="0.25">
      <c r="A16" s="22" t="s">
        <v>224</v>
      </c>
      <c r="B16" s="55" t="s">
        <v>225</v>
      </c>
      <c r="C16" s="25">
        <v>0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>
        <f t="shared" si="1"/>
        <v>0</v>
      </c>
      <c r="S16" s="25"/>
      <c r="T16" s="25"/>
      <c r="U16" s="50"/>
      <c r="V16" s="25"/>
      <c r="W16" s="25"/>
    </row>
    <row r="17" spans="1:25" ht="15.95" customHeight="1" x14ac:dyDescent="0.25">
      <c r="A17" s="22" t="s">
        <v>226</v>
      </c>
      <c r="B17" s="55" t="s">
        <v>223</v>
      </c>
      <c r="C17" s="25">
        <v>0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>
        <f t="shared" si="1"/>
        <v>0</v>
      </c>
      <c r="S17" s="25"/>
      <c r="T17" s="25"/>
      <c r="U17" s="50"/>
      <c r="V17" s="25"/>
      <c r="W17" s="25"/>
    </row>
    <row r="18" spans="1:25" ht="15.95" customHeight="1" x14ac:dyDescent="0.25">
      <c r="A18" s="26" t="s">
        <v>20</v>
      </c>
      <c r="B18" s="51" t="s">
        <v>21</v>
      </c>
      <c r="C18" s="25">
        <v>4771983.3099999996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>
        <f t="shared" si="1"/>
        <v>4771983.3099999996</v>
      </c>
      <c r="S18" s="25">
        <f>'[1]ING FEBRERO 2026'!$Q$23</f>
        <v>821874.71</v>
      </c>
      <c r="T18" s="25">
        <f t="shared" si="0"/>
        <v>3950108.5999999996</v>
      </c>
      <c r="U18" s="50">
        <f>S18/$S$26</f>
        <v>0.98264758824988485</v>
      </c>
      <c r="V18" s="25">
        <v>4771983.3099999996</v>
      </c>
      <c r="W18" s="25" t="s">
        <v>269</v>
      </c>
    </row>
    <row r="19" spans="1:25" ht="15.95" customHeight="1" x14ac:dyDescent="0.25">
      <c r="A19" s="26" t="s">
        <v>22</v>
      </c>
      <c r="B19" s="51" t="s">
        <v>29</v>
      </c>
      <c r="C19" s="25">
        <v>509218.59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f t="shared" si="1"/>
        <v>509218.59</v>
      </c>
      <c r="S19" s="25">
        <f>'[1]ING FEBRERO 2026'!$Q$24</f>
        <v>0</v>
      </c>
      <c r="T19" s="25">
        <f t="shared" si="0"/>
        <v>509218.59</v>
      </c>
      <c r="U19" s="50">
        <f>S19/$S$26</f>
        <v>0</v>
      </c>
      <c r="V19" s="25"/>
      <c r="W19" s="25"/>
    </row>
    <row r="20" spans="1:25" ht="15.95" customHeight="1" x14ac:dyDescent="0.25">
      <c r="A20" s="26" t="s">
        <v>23</v>
      </c>
      <c r="B20" s="51" t="s">
        <v>24</v>
      </c>
      <c r="C20" s="25">
        <v>5221868.17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8"/>
      <c r="O20" s="25"/>
      <c r="P20" s="28"/>
      <c r="Q20" s="25"/>
      <c r="R20" s="25">
        <f t="shared" si="1"/>
        <v>5221868.17</v>
      </c>
      <c r="S20" s="25">
        <f>'[1]ING FEBRERO 2026'!$Q$25</f>
        <v>-48249.990000000005</v>
      </c>
      <c r="T20" s="25">
        <f t="shared" si="0"/>
        <v>5270118.16</v>
      </c>
      <c r="U20" s="50">
        <f>S20/$S$26</f>
        <v>-5.7688520804565296E-2</v>
      </c>
      <c r="V20" s="25">
        <f>3015929.61-48249.99</f>
        <v>2967679.6199999996</v>
      </c>
      <c r="W20" s="25" t="s">
        <v>270</v>
      </c>
    </row>
    <row r="21" spans="1:25" ht="15.95" customHeight="1" x14ac:dyDescent="0.25">
      <c r="A21" s="26" t="s">
        <v>25</v>
      </c>
      <c r="B21" s="51" t="s">
        <v>248</v>
      </c>
      <c r="C21" s="25">
        <v>20000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f t="shared" si="1"/>
        <v>20000</v>
      </c>
      <c r="S21" s="25">
        <f>'[1]ING FEBRERO 2026'!$Q$26</f>
        <v>0</v>
      </c>
      <c r="T21" s="25">
        <f t="shared" si="0"/>
        <v>20000</v>
      </c>
      <c r="U21" s="50">
        <f>S21/$S$26</f>
        <v>0</v>
      </c>
      <c r="V21" s="25"/>
      <c r="W21" s="25"/>
    </row>
    <row r="22" spans="1:25" ht="15.95" customHeight="1" x14ac:dyDescent="0.25">
      <c r="A22" s="27" t="s">
        <v>28</v>
      </c>
      <c r="B22" s="56" t="s">
        <v>30</v>
      </c>
      <c r="C22" s="28"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5">
        <f t="shared" si="1"/>
        <v>0</v>
      </c>
      <c r="S22" s="25">
        <f>'[1]ING FEBRERO 2026'!$Q$27</f>
        <v>0</v>
      </c>
      <c r="T22" s="25">
        <f t="shared" si="0"/>
        <v>0</v>
      </c>
      <c r="U22" s="50">
        <f>S22/$S$26</f>
        <v>0</v>
      </c>
      <c r="V22" s="25"/>
      <c r="W22" s="25"/>
    </row>
    <row r="23" spans="1:25" ht="15.95" customHeight="1" x14ac:dyDescent="0.25">
      <c r="A23" s="22"/>
      <c r="B23" s="55" t="s">
        <v>180</v>
      </c>
      <c r="C23" s="23">
        <v>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f t="shared" si="1"/>
        <v>0</v>
      </c>
      <c r="S23" s="25"/>
      <c r="T23" s="23"/>
      <c r="U23" s="50"/>
      <c r="V23" s="25"/>
      <c r="W23" s="25"/>
    </row>
    <row r="24" spans="1:25" ht="15.95" customHeight="1" x14ac:dyDescent="0.25">
      <c r="A24" s="26" t="s">
        <v>183</v>
      </c>
      <c r="B24" s="51" t="s">
        <v>184</v>
      </c>
      <c r="C24" s="25">
        <v>260547.84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>
        <f t="shared" si="1"/>
        <v>260547.84</v>
      </c>
      <c r="S24" s="25"/>
      <c r="T24" s="25">
        <f>R24-S24</f>
        <v>260547.84</v>
      </c>
      <c r="U24" s="50">
        <f>S24/$S$26</f>
        <v>0</v>
      </c>
      <c r="V24" s="25">
        <v>260547.84</v>
      </c>
      <c r="W24" s="25" t="s">
        <v>271</v>
      </c>
    </row>
    <row r="25" spans="1:25" ht="15.95" customHeight="1" thickBot="1" x14ac:dyDescent="0.3">
      <c r="A25" s="26" t="s">
        <v>182</v>
      </c>
      <c r="B25" s="51" t="s">
        <v>181</v>
      </c>
      <c r="C25" s="25">
        <v>2274050.38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>
        <f t="shared" si="1"/>
        <v>2274050.38</v>
      </c>
      <c r="S25" s="25"/>
      <c r="T25" s="25">
        <f>R25-S25</f>
        <v>2274050.38</v>
      </c>
      <c r="U25" s="50">
        <f>S25/$S$26</f>
        <v>0</v>
      </c>
      <c r="V25" s="25">
        <f>5662637.99-260547.84</f>
        <v>5402090.1500000004</v>
      </c>
      <c r="W25" s="25" t="s">
        <v>271</v>
      </c>
    </row>
    <row r="26" spans="1:25" ht="18" customHeight="1" thickBot="1" x14ac:dyDescent="0.3">
      <c r="A26" s="29"/>
      <c r="B26" s="57" t="s">
        <v>31</v>
      </c>
      <c r="C26" s="30">
        <f>SUM(C9:C25)</f>
        <v>13235255.299999997</v>
      </c>
      <c r="D26" s="30">
        <f>SUM(D9:D25)</f>
        <v>0</v>
      </c>
      <c r="E26" s="30">
        <f>SUM(E9:E25)</f>
        <v>0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>
        <f>SUM(R9:R25)</f>
        <v>13235255.299999997</v>
      </c>
      <c r="S26" s="30">
        <f>SUM(S10:S25)</f>
        <v>836388.05999999994</v>
      </c>
      <c r="T26" s="30">
        <f>SUM(T9:T25)</f>
        <v>12398867.239999998</v>
      </c>
      <c r="U26" s="24">
        <f>+S26/R26</f>
        <v>6.319394987416678E-2</v>
      </c>
      <c r="V26" s="30">
        <f>SUM(V10:V25)</f>
        <v>13579887.93</v>
      </c>
      <c r="W26" s="30">
        <v>13235255.300000001</v>
      </c>
    </row>
    <row r="27" spans="1:25" ht="15.95" customHeight="1" x14ac:dyDescent="0.2">
      <c r="A27" s="31"/>
      <c r="B27" s="58"/>
      <c r="C27" s="32"/>
      <c r="D27" s="32"/>
      <c r="E27" s="32"/>
      <c r="F27" s="69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32"/>
      <c r="W27" s="32">
        <f>+V26-W26</f>
        <v>344632.62999999896</v>
      </c>
      <c r="Y27" s="11"/>
    </row>
    <row r="28" spans="1:25" ht="15.95" customHeight="1" x14ac:dyDescent="0.25">
      <c r="A28" s="22" t="s">
        <v>32</v>
      </c>
      <c r="B28" s="55" t="s">
        <v>33</v>
      </c>
      <c r="C28" s="23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34"/>
      <c r="V28" s="25"/>
      <c r="W28" s="25"/>
    </row>
    <row r="29" spans="1:25" ht="15.95" customHeight="1" x14ac:dyDescent="0.25">
      <c r="A29" s="22"/>
      <c r="B29" s="55"/>
      <c r="C29" s="2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34"/>
      <c r="V29" s="25"/>
      <c r="W29" s="25"/>
    </row>
    <row r="30" spans="1:25" ht="15.95" customHeight="1" x14ac:dyDescent="0.25">
      <c r="A30" s="72">
        <v>0</v>
      </c>
      <c r="B30" s="55" t="s">
        <v>34</v>
      </c>
      <c r="C30" s="23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34"/>
      <c r="V30" s="25"/>
      <c r="W30" s="25"/>
    </row>
    <row r="31" spans="1:25" ht="15.95" customHeight="1" x14ac:dyDescent="0.25">
      <c r="A31" s="35" t="s">
        <v>35</v>
      </c>
      <c r="B31" s="51" t="s">
        <v>146</v>
      </c>
      <c r="C31" s="25">
        <v>939810.82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>
        <f t="shared" ref="R31:R95" si="2">C31+D31-E31+F31-G31+H31-I31+J31-K31+L31-M31+N31-O31+P31-Q31</f>
        <v>939810.82</v>
      </c>
      <c r="S31" s="25">
        <f>'[1]EGR FEBRERO 2026'!$Q$9</f>
        <v>146616.38</v>
      </c>
      <c r="T31" s="25">
        <f t="shared" ref="T31:T101" si="3">R31-S31</f>
        <v>793194.44</v>
      </c>
      <c r="U31" s="50">
        <f>S31/$S$145</f>
        <v>0.21511742375163048</v>
      </c>
      <c r="V31" s="25"/>
      <c r="W31" s="25"/>
    </row>
    <row r="32" spans="1:25" ht="30.75" customHeight="1" x14ac:dyDescent="0.25">
      <c r="A32" s="35" t="s">
        <v>36</v>
      </c>
      <c r="B32" s="51" t="s">
        <v>147</v>
      </c>
      <c r="C32" s="25">
        <v>4762.5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>
        <f t="shared" si="2"/>
        <v>4762.5</v>
      </c>
      <c r="S32" s="25">
        <f>'[1]EGR FEBRERO 2026'!$Q$10</f>
        <v>750</v>
      </c>
      <c r="T32" s="25">
        <f t="shared" si="3"/>
        <v>4012.5</v>
      </c>
      <c r="U32" s="50">
        <f>S32/$S$145</f>
        <v>1.1004095709751043E-3</v>
      </c>
      <c r="V32" s="25"/>
      <c r="W32" s="25"/>
    </row>
    <row r="33" spans="1:23" ht="31.5" customHeight="1" x14ac:dyDescent="0.25">
      <c r="A33" s="35" t="s">
        <v>37</v>
      </c>
      <c r="B33" s="51" t="s">
        <v>148</v>
      </c>
      <c r="C33" s="25">
        <v>323221.65000000002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>
        <f t="shared" si="2"/>
        <v>323221.65000000002</v>
      </c>
      <c r="S33" s="25">
        <f>'[1]EGR FEBRERO 2026'!$Q$11</f>
        <v>47495.360000000001</v>
      </c>
      <c r="T33" s="25">
        <f t="shared" si="3"/>
        <v>275726.29000000004</v>
      </c>
      <c r="U33" s="50">
        <f>S33/$S$145</f>
        <v>6.9685798294544174E-2</v>
      </c>
      <c r="V33" s="25"/>
      <c r="W33" s="25"/>
    </row>
    <row r="34" spans="1:23" ht="15.95" customHeight="1" x14ac:dyDescent="0.25">
      <c r="A34" s="71" t="s">
        <v>257</v>
      </c>
      <c r="B34" s="51" t="s">
        <v>249</v>
      </c>
      <c r="C34" s="25">
        <v>0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>
        <f t="shared" si="2"/>
        <v>0</v>
      </c>
      <c r="S34" s="25">
        <f>'[1]EGR FEBRERO 2026'!$Q$12</f>
        <v>8004.56</v>
      </c>
      <c r="T34" s="25">
        <f t="shared" si="3"/>
        <v>-8004.56</v>
      </c>
      <c r="U34" s="50"/>
      <c r="V34" s="25">
        <f>4002.28*4</f>
        <v>16009.12</v>
      </c>
      <c r="W34" s="25"/>
    </row>
    <row r="35" spans="1:23" ht="15.95" customHeight="1" x14ac:dyDescent="0.25">
      <c r="A35" s="71" t="s">
        <v>256</v>
      </c>
      <c r="B35" s="51" t="s">
        <v>232</v>
      </c>
      <c r="C35" s="25">
        <v>0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>
        <f t="shared" si="2"/>
        <v>0</v>
      </c>
      <c r="S35" s="25">
        <f>'[1]EGR FEBRERO 2026'!$Q$13</f>
        <v>0</v>
      </c>
      <c r="T35" s="25">
        <f t="shared" si="3"/>
        <v>0</v>
      </c>
      <c r="U35" s="50">
        <f t="shared" ref="U35:U42" si="4">S35/$S$145</f>
        <v>0</v>
      </c>
      <c r="V35" s="25"/>
      <c r="W35" s="25"/>
    </row>
    <row r="36" spans="1:23" ht="15.95" customHeight="1" x14ac:dyDescent="0.25">
      <c r="A36" s="35" t="s">
        <v>38</v>
      </c>
      <c r="B36" s="51" t="s">
        <v>39</v>
      </c>
      <c r="C36" s="25">
        <v>43877.84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>
        <f t="shared" si="2"/>
        <v>43877.84</v>
      </c>
      <c r="S36" s="25">
        <f>'[1]EGR FEBRERO 2026'!$Q$14</f>
        <v>5357.16</v>
      </c>
      <c r="T36" s="25">
        <f t="shared" si="3"/>
        <v>38520.679999999993</v>
      </c>
      <c r="U36" s="50">
        <f t="shared" si="4"/>
        <v>7.8600935163266536E-3</v>
      </c>
      <c r="V36" s="25"/>
      <c r="W36" s="25"/>
    </row>
    <row r="37" spans="1:23" ht="34.5" customHeight="1" x14ac:dyDescent="0.25">
      <c r="A37" s="35" t="s">
        <v>40</v>
      </c>
      <c r="B37" s="51" t="s">
        <v>149</v>
      </c>
      <c r="C37" s="25">
        <v>71489.86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>
        <f t="shared" si="2"/>
        <v>71489.86</v>
      </c>
      <c r="S37" s="25">
        <f>'[1]EGR FEBRERO 2026'!$Q$15</f>
        <v>10852.35</v>
      </c>
      <c r="T37" s="25">
        <f t="shared" si="3"/>
        <v>60637.51</v>
      </c>
      <c r="U37" s="50">
        <f t="shared" si="4"/>
        <v>1.5922706410095563E-2</v>
      </c>
      <c r="V37" s="25"/>
      <c r="W37" s="25"/>
    </row>
    <row r="38" spans="1:23" ht="15.95" customHeight="1" x14ac:dyDescent="0.25">
      <c r="A38" s="35" t="s">
        <v>41</v>
      </c>
      <c r="B38" s="51" t="s">
        <v>150</v>
      </c>
      <c r="C38" s="25">
        <v>107905.79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>
        <f t="shared" si="2"/>
        <v>107905.79</v>
      </c>
      <c r="S38" s="25">
        <f>'[1]EGR FEBRERO 2026'!$Q$16</f>
        <v>17656</v>
      </c>
      <c r="T38" s="25">
        <f t="shared" si="3"/>
        <v>90249.79</v>
      </c>
      <c r="U38" s="50">
        <f t="shared" si="4"/>
        <v>2.5905108513515254E-2</v>
      </c>
      <c r="V38" s="25"/>
      <c r="W38" s="25"/>
    </row>
    <row r="39" spans="1:23" ht="15.95" customHeight="1" x14ac:dyDescent="0.25">
      <c r="A39" s="35" t="s">
        <v>42</v>
      </c>
      <c r="B39" s="51" t="s">
        <v>151</v>
      </c>
      <c r="C39" s="25">
        <v>10113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>
        <f t="shared" si="2"/>
        <v>10113</v>
      </c>
      <c r="S39" s="25">
        <f>'[1]EGR FEBRERO 2026'!$Q$17</f>
        <v>1654.73</v>
      </c>
      <c r="T39" s="25">
        <f t="shared" si="3"/>
        <v>8458.27</v>
      </c>
      <c r="U39" s="50">
        <f t="shared" si="4"/>
        <v>2.427840972506179E-3</v>
      </c>
      <c r="V39" s="25"/>
      <c r="W39" s="25"/>
    </row>
    <row r="40" spans="1:23" ht="15.95" customHeight="1" x14ac:dyDescent="0.25">
      <c r="A40" s="35" t="s">
        <v>43</v>
      </c>
      <c r="B40" s="51" t="s">
        <v>44</v>
      </c>
      <c r="C40" s="25">
        <v>82301.350000000006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>
        <f t="shared" si="2"/>
        <v>82301.350000000006</v>
      </c>
      <c r="S40" s="25">
        <f>'[1]EGR FEBRERO 2026'!$Q$18</f>
        <v>0</v>
      </c>
      <c r="T40" s="25">
        <f t="shared" si="3"/>
        <v>82301.350000000006</v>
      </c>
      <c r="U40" s="50">
        <f t="shared" si="4"/>
        <v>0</v>
      </c>
      <c r="V40" s="25"/>
      <c r="W40" s="25"/>
    </row>
    <row r="41" spans="1:23" ht="15.95" customHeight="1" x14ac:dyDescent="0.25">
      <c r="A41" s="35" t="s">
        <v>45</v>
      </c>
      <c r="B41" s="51" t="s">
        <v>152</v>
      </c>
      <c r="C41" s="25">
        <v>89710.73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>
        <f t="shared" si="2"/>
        <v>89710.73</v>
      </c>
      <c r="S41" s="25">
        <f>'[1]EGR FEBRERO 2026'!$Q$19</f>
        <v>0</v>
      </c>
      <c r="T41" s="25">
        <f t="shared" si="3"/>
        <v>89710.73</v>
      </c>
      <c r="U41" s="50">
        <f t="shared" si="4"/>
        <v>0</v>
      </c>
      <c r="V41" s="25"/>
      <c r="W41" s="25"/>
    </row>
    <row r="42" spans="1:23" ht="15.95" customHeight="1" x14ac:dyDescent="0.25">
      <c r="A42" s="35" t="s">
        <v>46</v>
      </c>
      <c r="B42" s="51" t="s">
        <v>47</v>
      </c>
      <c r="C42" s="25">
        <v>6500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>
        <f t="shared" si="2"/>
        <v>6500</v>
      </c>
      <c r="S42" s="25">
        <f>'[1]EGR FEBRERO 2026'!$Q$20</f>
        <v>0</v>
      </c>
      <c r="T42" s="25">
        <f t="shared" si="3"/>
        <v>6500</v>
      </c>
      <c r="U42" s="50">
        <f t="shared" si="4"/>
        <v>0</v>
      </c>
      <c r="V42" s="25"/>
      <c r="W42" s="25"/>
    </row>
    <row r="43" spans="1:23" ht="15.95" customHeight="1" x14ac:dyDescent="0.2">
      <c r="A43" s="35"/>
      <c r="B43" s="51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34"/>
      <c r="V43" s="25"/>
      <c r="W43" s="25"/>
    </row>
    <row r="44" spans="1:23" ht="15.95" customHeight="1" x14ac:dyDescent="0.25">
      <c r="A44" s="72">
        <v>1</v>
      </c>
      <c r="B44" s="55" t="s">
        <v>48</v>
      </c>
      <c r="C44" s="23">
        <v>0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>
        <f t="shared" si="2"/>
        <v>0</v>
      </c>
      <c r="S44" s="25"/>
      <c r="T44" s="25"/>
      <c r="U44" s="34"/>
      <c r="V44" s="25"/>
      <c r="W44" s="25"/>
    </row>
    <row r="45" spans="1:23" ht="15.95" customHeight="1" x14ac:dyDescent="0.25">
      <c r="A45" s="35" t="s">
        <v>89</v>
      </c>
      <c r="B45" s="51" t="s">
        <v>49</v>
      </c>
      <c r="C45" s="25">
        <v>16671.09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>
        <f t="shared" si="2"/>
        <v>16671.09</v>
      </c>
      <c r="S45" s="25">
        <f>'[1]EGR FEBRERO 2026'!$Q$23</f>
        <v>1406.1</v>
      </c>
      <c r="T45" s="25">
        <f t="shared" si="3"/>
        <v>15264.99</v>
      </c>
      <c r="U45" s="50">
        <f t="shared" ref="U45:U56" si="5">S45/$S$145</f>
        <v>2.0630478636641256E-3</v>
      </c>
      <c r="V45" s="25"/>
      <c r="W45" s="25"/>
    </row>
    <row r="46" spans="1:23" ht="15.95" customHeight="1" x14ac:dyDescent="0.25">
      <c r="A46" s="35" t="s">
        <v>90</v>
      </c>
      <c r="B46" s="51" t="s">
        <v>50</v>
      </c>
      <c r="C46" s="25">
        <v>17843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>
        <f t="shared" si="2"/>
        <v>17843</v>
      </c>
      <c r="S46" s="25">
        <f>'[1]EGR FEBRERO 2026'!$Q$24</f>
        <v>7939.76</v>
      </c>
      <c r="T46" s="25">
        <f t="shared" si="3"/>
        <v>9903.24</v>
      </c>
      <c r="U46" s="50">
        <f t="shared" si="5"/>
        <v>1.1649317193660393E-2</v>
      </c>
      <c r="V46" s="25"/>
      <c r="W46" s="25"/>
    </row>
    <row r="47" spans="1:23" ht="15.95" customHeight="1" x14ac:dyDescent="0.25">
      <c r="A47" s="35" t="s">
        <v>91</v>
      </c>
      <c r="B47" s="51" t="s">
        <v>51</v>
      </c>
      <c r="C47" s="25">
        <v>1917.59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2"/>
        <v>1917.59</v>
      </c>
      <c r="S47" s="25">
        <f>'[1]EGR FEBRERO 2026'!$Q$25</f>
        <v>0</v>
      </c>
      <c r="T47" s="25">
        <f t="shared" si="3"/>
        <v>1917.59</v>
      </c>
      <c r="U47" s="50">
        <f t="shared" si="5"/>
        <v>0</v>
      </c>
      <c r="V47" s="25"/>
      <c r="W47" s="25"/>
    </row>
    <row r="48" spans="1:23" ht="15.95" customHeight="1" x14ac:dyDescent="0.25">
      <c r="A48" s="35" t="s">
        <v>92</v>
      </c>
      <c r="B48" s="51" t="s">
        <v>153</v>
      </c>
      <c r="C48" s="25">
        <v>4296.41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>
        <f t="shared" si="2"/>
        <v>4296.41</v>
      </c>
      <c r="S48" s="25">
        <f>'[1]EGR FEBRERO 2026'!$Q$26</f>
        <v>2040</v>
      </c>
      <c r="T48" s="25">
        <f t="shared" si="3"/>
        <v>2256.41</v>
      </c>
      <c r="U48" s="50">
        <f t="shared" si="5"/>
        <v>2.9931140330522838E-3</v>
      </c>
      <c r="V48" s="25"/>
      <c r="W48" s="25"/>
    </row>
    <row r="49" spans="1:23" ht="15.95" customHeight="1" x14ac:dyDescent="0.25">
      <c r="A49" s="35" t="s">
        <v>93</v>
      </c>
      <c r="B49" s="51" t="s">
        <v>154</v>
      </c>
      <c r="C49" s="25">
        <v>17719.04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>
        <f t="shared" si="2"/>
        <v>17719.04</v>
      </c>
      <c r="S49" s="25">
        <f>'[1]EGR FEBRERO 2026'!$Q$27</f>
        <v>382.09000000000003</v>
      </c>
      <c r="T49" s="25">
        <f t="shared" si="3"/>
        <v>17336.95</v>
      </c>
      <c r="U49" s="50">
        <f t="shared" si="5"/>
        <v>5.606073239651702E-4</v>
      </c>
      <c r="V49" s="25"/>
      <c r="W49" s="25"/>
    </row>
    <row r="50" spans="1:23" ht="15.95" customHeight="1" x14ac:dyDescent="0.25">
      <c r="A50" s="35" t="s">
        <v>94</v>
      </c>
      <c r="B50" s="51" t="s">
        <v>155</v>
      </c>
      <c r="C50" s="25">
        <v>1698325.64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>
        <f t="shared" si="2"/>
        <v>1698325.64</v>
      </c>
      <c r="S50" s="25">
        <f>'[1]EGR FEBRERO 2026'!$Q$28</f>
        <v>3687.55</v>
      </c>
      <c r="T50" s="25">
        <f t="shared" si="3"/>
        <v>1694638.0899999999</v>
      </c>
      <c r="U50" s="50">
        <f t="shared" si="5"/>
        <v>5.4104204179323285E-3</v>
      </c>
      <c r="V50" s="25"/>
      <c r="W50" s="25"/>
    </row>
    <row r="51" spans="1:23" ht="15.95" customHeight="1" x14ac:dyDescent="0.25">
      <c r="A51" s="35" t="s">
        <v>95</v>
      </c>
      <c r="B51" s="51" t="s">
        <v>52</v>
      </c>
      <c r="C51" s="25">
        <v>1150339.56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>
        <f t="shared" si="2"/>
        <v>1150339.56</v>
      </c>
      <c r="S51" s="25">
        <f>'[1]EGR FEBRERO 2026'!$Q$29</f>
        <v>18108.059999999998</v>
      </c>
      <c r="T51" s="25">
        <f t="shared" si="3"/>
        <v>1132231.5</v>
      </c>
      <c r="U51" s="50">
        <f t="shared" si="5"/>
        <v>2.6568376714388595E-2</v>
      </c>
      <c r="V51" s="25"/>
      <c r="W51" s="25"/>
    </row>
    <row r="52" spans="1:23" ht="15.95" customHeight="1" x14ac:dyDescent="0.25">
      <c r="A52" s="35">
        <v>136</v>
      </c>
      <c r="B52" s="51" t="s">
        <v>243</v>
      </c>
      <c r="C52" s="25">
        <v>256560.93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>
        <f t="shared" si="2"/>
        <v>256560.93</v>
      </c>
      <c r="S52" s="25">
        <f>'[1]EGR FEBRERO 2026'!$Q$30</f>
        <v>0</v>
      </c>
      <c r="T52" s="25">
        <f t="shared" si="3"/>
        <v>256560.93</v>
      </c>
      <c r="U52" s="50">
        <f t="shared" si="5"/>
        <v>0</v>
      </c>
      <c r="V52" s="25"/>
      <c r="W52" s="25"/>
    </row>
    <row r="53" spans="1:23" ht="15.95" customHeight="1" x14ac:dyDescent="0.25">
      <c r="A53" s="35" t="s">
        <v>96</v>
      </c>
      <c r="B53" s="51" t="s">
        <v>156</v>
      </c>
      <c r="C53" s="25">
        <v>1196481.3600000001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>
        <f t="shared" si="2"/>
        <v>1196481.3600000001</v>
      </c>
      <c r="S53" s="25">
        <f>'[1]EGR FEBRERO 2026'!$Q$31</f>
        <v>12722.71</v>
      </c>
      <c r="T53" s="25">
        <f t="shared" si="3"/>
        <v>1183758.6500000001</v>
      </c>
      <c r="U53" s="50">
        <f t="shared" si="5"/>
        <v>1.8666922470320892E-2</v>
      </c>
      <c r="V53" s="25"/>
      <c r="W53" s="25"/>
    </row>
    <row r="54" spans="1:23" ht="15.95" customHeight="1" x14ac:dyDescent="0.25">
      <c r="A54" s="35" t="s">
        <v>97</v>
      </c>
      <c r="B54" s="51" t="s">
        <v>53</v>
      </c>
      <c r="C54" s="25">
        <v>74982.12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2"/>
        <v>74982.12</v>
      </c>
      <c r="S54" s="25">
        <f>'[1]EGR FEBRERO 2026'!$Q$32</f>
        <v>0</v>
      </c>
      <c r="T54" s="25">
        <f t="shared" si="3"/>
        <v>74982.12</v>
      </c>
      <c r="U54" s="50">
        <f t="shared" si="5"/>
        <v>0</v>
      </c>
      <c r="V54" s="25"/>
      <c r="W54" s="25"/>
    </row>
    <row r="55" spans="1:23" ht="15.95" customHeight="1" x14ac:dyDescent="0.25">
      <c r="A55" s="35" t="s">
        <v>98</v>
      </c>
      <c r="B55" s="51" t="s">
        <v>54</v>
      </c>
      <c r="C55" s="25">
        <v>3357.98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>
        <f t="shared" si="2"/>
        <v>3357.98</v>
      </c>
      <c r="S55" s="25">
        <f>'[1]EGR FEBRERO 2026'!$Q$33</f>
        <v>0</v>
      </c>
      <c r="T55" s="25">
        <f t="shared" si="3"/>
        <v>3357.98</v>
      </c>
      <c r="U55" s="50">
        <f t="shared" si="5"/>
        <v>0</v>
      </c>
      <c r="V55" s="25"/>
      <c r="W55" s="25"/>
    </row>
    <row r="56" spans="1:23" ht="15.95" customHeight="1" x14ac:dyDescent="0.25">
      <c r="A56" s="35">
        <v>151</v>
      </c>
      <c r="B56" s="51" t="s">
        <v>233</v>
      </c>
      <c r="C56" s="25">
        <v>155936.95000000001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>
        <f t="shared" si="2"/>
        <v>155936.95000000001</v>
      </c>
      <c r="S56" s="25">
        <f>'[1]EGR FEBRERO 2026'!$Q$34</f>
        <v>5040</v>
      </c>
      <c r="T56" s="25">
        <f t="shared" si="3"/>
        <v>150896.95000000001</v>
      </c>
      <c r="U56" s="50">
        <f t="shared" si="5"/>
        <v>7.3947523169527012E-3</v>
      </c>
      <c r="V56" s="25"/>
      <c r="W56" s="25"/>
    </row>
    <row r="57" spans="1:23" ht="15.95" customHeight="1" x14ac:dyDescent="0.25">
      <c r="A57" s="35">
        <v>155</v>
      </c>
      <c r="B57" s="51" t="s">
        <v>258</v>
      </c>
      <c r="C57" s="25">
        <v>18732.5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>
        <f t="shared" si="2"/>
        <v>18732.5</v>
      </c>
      <c r="S57" s="25"/>
      <c r="T57" s="25"/>
      <c r="U57" s="50"/>
      <c r="V57" s="25"/>
      <c r="W57" s="25"/>
    </row>
    <row r="58" spans="1:23" ht="15.95" customHeight="1" x14ac:dyDescent="0.25">
      <c r="A58" s="35" t="s">
        <v>99</v>
      </c>
      <c r="B58" s="51" t="s">
        <v>55</v>
      </c>
      <c r="C58" s="25">
        <v>13557.25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>
        <f t="shared" si="2"/>
        <v>13557.25</v>
      </c>
      <c r="S58" s="25">
        <f>'[1]EGR FEBRERO 2026'!$Q$35</f>
        <v>0</v>
      </c>
      <c r="T58" s="25">
        <f t="shared" si="3"/>
        <v>13557.25</v>
      </c>
      <c r="U58" s="50">
        <f t="shared" ref="U58:U63" si="6">S58/$S$145</f>
        <v>0</v>
      </c>
      <c r="V58" s="25"/>
      <c r="W58" s="25"/>
    </row>
    <row r="59" spans="1:23" ht="31.5" customHeight="1" x14ac:dyDescent="0.25">
      <c r="A59" s="35" t="s">
        <v>100</v>
      </c>
      <c r="B59" s="51" t="s">
        <v>157</v>
      </c>
      <c r="C59" s="25">
        <v>0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>
        <f t="shared" si="2"/>
        <v>0</v>
      </c>
      <c r="S59" s="25">
        <f>'[1]EGR FEBRERO 2026'!$Q$36</f>
        <v>0</v>
      </c>
      <c r="T59" s="25">
        <f t="shared" si="3"/>
        <v>0</v>
      </c>
      <c r="U59" s="50">
        <f t="shared" si="6"/>
        <v>0</v>
      </c>
      <c r="V59" s="25"/>
      <c r="W59" s="25"/>
    </row>
    <row r="60" spans="1:23" ht="31.5" customHeight="1" x14ac:dyDescent="0.25">
      <c r="A60" s="35" t="s">
        <v>101</v>
      </c>
      <c r="B60" s="51" t="s">
        <v>158</v>
      </c>
      <c r="C60" s="25">
        <v>17688.2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>
        <f t="shared" si="2"/>
        <v>17688.2</v>
      </c>
      <c r="S60" s="25">
        <f>'[1]EGR FEBRERO 2026'!$Q$37</f>
        <v>0</v>
      </c>
      <c r="T60" s="25">
        <f t="shared" si="3"/>
        <v>17688.2</v>
      </c>
      <c r="U60" s="50">
        <f t="shared" si="6"/>
        <v>0</v>
      </c>
      <c r="V60" s="25"/>
      <c r="W60" s="25"/>
    </row>
    <row r="61" spans="1:23" ht="30.75" customHeight="1" x14ac:dyDescent="0.25">
      <c r="A61" s="35" t="s">
        <v>102</v>
      </c>
      <c r="B61" s="51" t="s">
        <v>159</v>
      </c>
      <c r="C61" s="25">
        <v>1049.45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>
        <f t="shared" si="2"/>
        <v>1049.45</v>
      </c>
      <c r="S61" s="25">
        <f>'[1]EGR FEBRERO 2026'!$Q$38</f>
        <v>0</v>
      </c>
      <c r="T61" s="25">
        <f t="shared" si="3"/>
        <v>1049.45</v>
      </c>
      <c r="U61" s="50">
        <f t="shared" si="6"/>
        <v>0</v>
      </c>
      <c r="V61" s="25"/>
      <c r="W61" s="25"/>
    </row>
    <row r="62" spans="1:23" ht="30.75" customHeight="1" x14ac:dyDescent="0.25">
      <c r="A62" s="35" t="s">
        <v>103</v>
      </c>
      <c r="B62" s="51" t="s">
        <v>160</v>
      </c>
      <c r="C62" s="25">
        <v>7162.8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>
        <f t="shared" si="2"/>
        <v>7162.8</v>
      </c>
      <c r="S62" s="25">
        <f>'[1]EGR FEBRERO 2026'!$Q$39</f>
        <v>0</v>
      </c>
      <c r="T62" s="25">
        <f t="shared" si="3"/>
        <v>7162.8</v>
      </c>
      <c r="U62" s="50">
        <f t="shared" si="6"/>
        <v>0</v>
      </c>
      <c r="V62" s="25"/>
      <c r="W62" s="25"/>
    </row>
    <row r="63" spans="1:23" ht="15.95" hidden="1" customHeight="1" x14ac:dyDescent="0.25">
      <c r="A63" s="35" t="s">
        <v>104</v>
      </c>
      <c r="B63" s="51" t="s">
        <v>161</v>
      </c>
      <c r="C63" s="25">
        <v>0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>
        <f t="shared" si="2"/>
        <v>0</v>
      </c>
      <c r="S63" s="25"/>
      <c r="T63" s="25">
        <f t="shared" si="3"/>
        <v>0</v>
      </c>
      <c r="U63" s="50">
        <f t="shared" si="6"/>
        <v>0</v>
      </c>
      <c r="V63" s="25"/>
      <c r="W63" s="25"/>
    </row>
    <row r="64" spans="1:23" ht="30" customHeight="1" x14ac:dyDescent="0.25">
      <c r="A64" s="35">
        <v>169</v>
      </c>
      <c r="B64" s="51" t="s">
        <v>230</v>
      </c>
      <c r="C64" s="25">
        <v>0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>
        <f t="shared" si="2"/>
        <v>0</v>
      </c>
      <c r="S64" s="25">
        <f>'[1]EGR FEBRERO 2026'!$Q$40</f>
        <v>0</v>
      </c>
      <c r="T64" s="25">
        <f t="shared" si="3"/>
        <v>0</v>
      </c>
      <c r="U64" s="50"/>
      <c r="V64" s="25"/>
      <c r="W64" s="25"/>
    </row>
    <row r="65" spans="1:24" ht="15.95" customHeight="1" x14ac:dyDescent="0.25">
      <c r="A65" s="35">
        <v>171</v>
      </c>
      <c r="B65" s="51" t="s">
        <v>161</v>
      </c>
      <c r="C65" s="25">
        <v>0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>
        <f t="shared" si="2"/>
        <v>0</v>
      </c>
      <c r="S65" s="25">
        <f>'[1]EGR FEBRERO 2026'!$Q$41</f>
        <v>0</v>
      </c>
      <c r="T65" s="25">
        <f t="shared" si="3"/>
        <v>0</v>
      </c>
      <c r="U65" s="50"/>
      <c r="V65" s="25"/>
      <c r="W65" s="25"/>
    </row>
    <row r="66" spans="1:24" ht="15.95" customHeight="1" x14ac:dyDescent="0.25">
      <c r="A66" s="35" t="s">
        <v>105</v>
      </c>
      <c r="B66" s="51" t="s">
        <v>162</v>
      </c>
      <c r="C66" s="25">
        <v>40713.53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>
        <f t="shared" si="2"/>
        <v>40713.53</v>
      </c>
      <c r="S66" s="25">
        <f>'[1]EGR FEBRERO 2026'!$Q$42</f>
        <v>0</v>
      </c>
      <c r="T66" s="25">
        <f t="shared" si="3"/>
        <v>40713.53</v>
      </c>
      <c r="U66" s="50">
        <f>S66/$S$145</f>
        <v>0</v>
      </c>
      <c r="V66" s="25"/>
      <c r="W66" s="25"/>
    </row>
    <row r="67" spans="1:24" ht="34.5" customHeight="1" x14ac:dyDescent="0.25">
      <c r="A67" s="35">
        <v>176</v>
      </c>
      <c r="B67" s="51" t="s">
        <v>239</v>
      </c>
      <c r="C67" s="25">
        <v>0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>
        <f t="shared" si="2"/>
        <v>0</v>
      </c>
      <c r="S67" s="25">
        <f>'[1]EGR FEBRERO 2026'!$Q$43</f>
        <v>0</v>
      </c>
      <c r="T67" s="25">
        <f t="shared" si="3"/>
        <v>0</v>
      </c>
      <c r="U67" s="50"/>
      <c r="V67" s="25"/>
      <c r="W67" s="25"/>
    </row>
    <row r="68" spans="1:24" ht="33" customHeight="1" x14ac:dyDescent="0.25">
      <c r="A68" s="35" t="s">
        <v>106</v>
      </c>
      <c r="B68" s="51" t="s">
        <v>163</v>
      </c>
      <c r="C68" s="25">
        <v>257671.53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>
        <f t="shared" si="2"/>
        <v>257671.53</v>
      </c>
      <c r="S68" s="25">
        <f>'[1]EGR FEBRERO 2026'!$Q$44</f>
        <v>0</v>
      </c>
      <c r="T68" s="25">
        <f t="shared" si="3"/>
        <v>257671.53</v>
      </c>
      <c r="U68" s="50">
        <f t="shared" ref="U68:U82" si="7">S68/$S$145</f>
        <v>0</v>
      </c>
      <c r="V68" s="25"/>
      <c r="W68" s="25"/>
    </row>
    <row r="69" spans="1:24" ht="15.95" customHeight="1" x14ac:dyDescent="0.25">
      <c r="A69" s="35">
        <v>182</v>
      </c>
      <c r="B69" s="51" t="s">
        <v>229</v>
      </c>
      <c r="C69" s="25">
        <v>0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>
        <f t="shared" si="2"/>
        <v>0</v>
      </c>
      <c r="S69" s="25">
        <f>'[1]EGR FEBRERO 2026'!$Q$45</f>
        <v>0</v>
      </c>
      <c r="T69" s="25">
        <f t="shared" si="3"/>
        <v>0</v>
      </c>
      <c r="U69" s="50">
        <f t="shared" si="7"/>
        <v>0</v>
      </c>
      <c r="V69" s="25"/>
      <c r="W69" s="25"/>
    </row>
    <row r="70" spans="1:24" ht="15.95" customHeight="1" x14ac:dyDescent="0.25">
      <c r="A70" s="35" t="s">
        <v>107</v>
      </c>
      <c r="B70" s="51" t="s">
        <v>164</v>
      </c>
      <c r="C70" s="25">
        <v>115415.06</v>
      </c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>
        <f t="shared" si="2"/>
        <v>115415.06</v>
      </c>
      <c r="S70" s="25">
        <f>'[1]EGR FEBRERO 2026'!$Q$46</f>
        <v>17920</v>
      </c>
      <c r="T70" s="25">
        <f t="shared" si="3"/>
        <v>97495.06</v>
      </c>
      <c r="U70" s="50">
        <f t="shared" si="7"/>
        <v>2.6292452682498493E-2</v>
      </c>
      <c r="V70" s="25"/>
      <c r="W70" s="25"/>
      <c r="X70" s="65"/>
    </row>
    <row r="71" spans="1:24" ht="32.25" customHeight="1" x14ac:dyDescent="0.25">
      <c r="A71" s="35" t="s">
        <v>108</v>
      </c>
      <c r="B71" s="51" t="s">
        <v>165</v>
      </c>
      <c r="C71" s="25">
        <v>69240.399999999994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>
        <f t="shared" si="2"/>
        <v>69240.399999999994</v>
      </c>
      <c r="S71" s="25">
        <f>'[1]EGR FEBRERO 2026'!$Q$47</f>
        <v>12000</v>
      </c>
      <c r="T71" s="25">
        <f t="shared" si="3"/>
        <v>57240.399999999994</v>
      </c>
      <c r="U71" s="50">
        <f t="shared" si="7"/>
        <v>1.7606553135601669E-2</v>
      </c>
      <c r="V71" s="25"/>
      <c r="W71" s="25"/>
      <c r="X71" s="65"/>
    </row>
    <row r="72" spans="1:24" ht="15.95" customHeight="1" x14ac:dyDescent="0.25">
      <c r="A72" s="35" t="s">
        <v>109</v>
      </c>
      <c r="B72" s="51" t="s">
        <v>56</v>
      </c>
      <c r="C72" s="25">
        <v>7937.5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>
        <f t="shared" si="2"/>
        <v>7937.5</v>
      </c>
      <c r="S72" s="25">
        <f>'[1]EGR FEBRERO 2026'!$Q$48</f>
        <v>5561.37</v>
      </c>
      <c r="T72" s="25">
        <f t="shared" si="3"/>
        <v>2376.13</v>
      </c>
      <c r="U72" s="50">
        <f t="shared" si="7"/>
        <v>8.1597130343117538E-3</v>
      </c>
      <c r="V72" s="25"/>
      <c r="W72" s="25"/>
    </row>
    <row r="73" spans="1:24" ht="32.25" customHeight="1" x14ac:dyDescent="0.25">
      <c r="A73" s="35" t="s">
        <v>110</v>
      </c>
      <c r="B73" s="51" t="s">
        <v>166</v>
      </c>
      <c r="C73" s="25">
        <v>8763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>
        <f t="shared" si="2"/>
        <v>8763</v>
      </c>
      <c r="S73" s="25">
        <f>'[1]EGR FEBRERO 2026'!$Q$49</f>
        <v>0</v>
      </c>
      <c r="T73" s="25">
        <f t="shared" si="3"/>
        <v>8763</v>
      </c>
      <c r="U73" s="50">
        <f t="shared" si="7"/>
        <v>0</v>
      </c>
      <c r="V73" s="25">
        <v>7037</v>
      </c>
      <c r="W73" s="25">
        <f>+C73+V73</f>
        <v>15800</v>
      </c>
    </row>
    <row r="74" spans="1:24" ht="33.75" customHeight="1" x14ac:dyDescent="0.25">
      <c r="A74" s="35" t="s">
        <v>111</v>
      </c>
      <c r="B74" s="51" t="s">
        <v>167</v>
      </c>
      <c r="C74" s="25">
        <v>874691.83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>
        <f t="shared" si="2"/>
        <v>874691.83</v>
      </c>
      <c r="S74" s="25">
        <f>'[1]EGR FEBRERO 2026'!$Q$50</f>
        <v>274813.82</v>
      </c>
      <c r="T74" s="25">
        <f t="shared" si="3"/>
        <v>599878.01</v>
      </c>
      <c r="U74" s="50">
        <f t="shared" si="7"/>
        <v>0.40321034368563941</v>
      </c>
      <c r="V74" s="25"/>
      <c r="W74" s="25"/>
    </row>
    <row r="75" spans="1:24" ht="32.25" customHeight="1" x14ac:dyDescent="0.25">
      <c r="A75" s="35" t="s">
        <v>112</v>
      </c>
      <c r="B75" s="51" t="s">
        <v>168</v>
      </c>
      <c r="C75" s="25">
        <v>0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>
        <f t="shared" si="2"/>
        <v>0</v>
      </c>
      <c r="S75" s="25">
        <f>'[1]EGR FEBRERO 2026'!$Q$51</f>
        <v>0</v>
      </c>
      <c r="T75" s="25">
        <f t="shared" si="3"/>
        <v>0</v>
      </c>
      <c r="U75" s="50">
        <f t="shared" si="7"/>
        <v>0</v>
      </c>
      <c r="V75" s="25"/>
      <c r="W75" s="25"/>
    </row>
    <row r="76" spans="1:24" ht="15.95" customHeight="1" x14ac:dyDescent="0.25">
      <c r="A76" s="35" t="s">
        <v>113</v>
      </c>
      <c r="B76" s="51" t="s">
        <v>57</v>
      </c>
      <c r="C76" s="25">
        <v>128841.5</v>
      </c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>
        <f t="shared" si="2"/>
        <v>128841.5</v>
      </c>
      <c r="S76" s="25">
        <f>'[1]EGR FEBRERO 2026'!$Q$52</f>
        <v>0</v>
      </c>
      <c r="T76" s="25">
        <f t="shared" si="3"/>
        <v>128841.5</v>
      </c>
      <c r="U76" s="50">
        <f t="shared" si="7"/>
        <v>0</v>
      </c>
      <c r="V76" s="25"/>
      <c r="W76" s="25"/>
    </row>
    <row r="77" spans="1:24" ht="15.95" customHeight="1" x14ac:dyDescent="0.25">
      <c r="A77" s="35" t="s">
        <v>114</v>
      </c>
      <c r="B77" s="51" t="s">
        <v>169</v>
      </c>
      <c r="C77" s="25">
        <v>7969.33</v>
      </c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>
        <f t="shared" si="2"/>
        <v>7969.33</v>
      </c>
      <c r="S77" s="25">
        <f>'[1]EGR FEBRERO 2026'!$Q$53</f>
        <v>0</v>
      </c>
      <c r="T77" s="25">
        <f t="shared" si="3"/>
        <v>7969.33</v>
      </c>
      <c r="U77" s="50">
        <f t="shared" si="7"/>
        <v>0</v>
      </c>
      <c r="V77" s="25"/>
      <c r="W77" s="25"/>
    </row>
    <row r="78" spans="1:24" ht="15.95" customHeight="1" x14ac:dyDescent="0.25">
      <c r="A78" s="35" t="s">
        <v>115</v>
      </c>
      <c r="B78" s="51" t="s">
        <v>170</v>
      </c>
      <c r="C78" s="25">
        <v>1142.42</v>
      </c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>
        <f t="shared" si="2"/>
        <v>1142.42</v>
      </c>
      <c r="S78" s="25">
        <f>'[1]EGR FEBRERO 2026'!$Q$54</f>
        <v>56.69</v>
      </c>
      <c r="T78" s="25">
        <f t="shared" si="3"/>
        <v>1085.73</v>
      </c>
      <c r="U78" s="50">
        <f t="shared" si="7"/>
        <v>8.3176291438104882E-5</v>
      </c>
      <c r="V78" s="25"/>
      <c r="W78" s="25"/>
    </row>
    <row r="79" spans="1:24" ht="15.95" customHeight="1" x14ac:dyDescent="0.25">
      <c r="A79" s="35" t="s">
        <v>116</v>
      </c>
      <c r="B79" s="51" t="s">
        <v>58</v>
      </c>
      <c r="C79" s="25">
        <v>153718.87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>
        <f t="shared" si="2"/>
        <v>153718.87</v>
      </c>
      <c r="S79" s="25">
        <f>'[1]EGR FEBRERO 2026'!$Q$55</f>
        <v>260.2</v>
      </c>
      <c r="T79" s="25">
        <f t="shared" si="3"/>
        <v>153458.66999999998</v>
      </c>
      <c r="U79" s="50">
        <f t="shared" si="7"/>
        <v>3.8176876049029617E-4</v>
      </c>
      <c r="V79" s="25"/>
      <c r="W79" s="25"/>
    </row>
    <row r="80" spans="1:24" ht="15.95" customHeight="1" x14ac:dyDescent="0.25">
      <c r="A80" s="35" t="s">
        <v>117</v>
      </c>
      <c r="B80" s="51" t="s">
        <v>171</v>
      </c>
      <c r="C80" s="25">
        <v>183393.64</v>
      </c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>
        <f t="shared" si="2"/>
        <v>183393.64</v>
      </c>
      <c r="S80" s="25">
        <f>'[1]EGR FEBRERO 2026'!$Q$56</f>
        <v>36412.18</v>
      </c>
      <c r="T80" s="25">
        <f t="shared" si="3"/>
        <v>146981.46000000002</v>
      </c>
      <c r="U80" s="50">
        <f t="shared" si="7"/>
        <v>5.3424415162757699E-2</v>
      </c>
      <c r="V80" s="25"/>
      <c r="W80" s="25"/>
    </row>
    <row r="81" spans="1:25" ht="15.95" customHeight="1" x14ac:dyDescent="0.25">
      <c r="A81" s="35" t="s">
        <v>172</v>
      </c>
      <c r="B81" s="51" t="s">
        <v>145</v>
      </c>
      <c r="C81" s="25">
        <v>0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>
        <f t="shared" si="2"/>
        <v>0</v>
      </c>
      <c r="S81" s="25">
        <f>'[1]EGR FEBRERO 2026'!$Q$57</f>
        <v>0</v>
      </c>
      <c r="T81" s="25">
        <f t="shared" si="3"/>
        <v>0</v>
      </c>
      <c r="U81" s="50">
        <f t="shared" si="7"/>
        <v>0</v>
      </c>
      <c r="V81" s="25"/>
      <c r="W81" s="25"/>
      <c r="Y81" s="11"/>
    </row>
    <row r="82" spans="1:25" ht="15.95" customHeight="1" x14ac:dyDescent="0.25">
      <c r="A82" s="35" t="s">
        <v>118</v>
      </c>
      <c r="B82" s="51" t="s">
        <v>173</v>
      </c>
      <c r="C82" s="25">
        <v>44106.15</v>
      </c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>
        <f t="shared" si="2"/>
        <v>44106.15</v>
      </c>
      <c r="S82" s="25">
        <f>'[1]EGR FEBRERO 2026'!$Q$58</f>
        <v>307.34000000000003</v>
      </c>
      <c r="T82" s="25">
        <f t="shared" si="3"/>
        <v>43798.810000000005</v>
      </c>
      <c r="U82" s="50">
        <f t="shared" si="7"/>
        <v>4.5093317005798477E-4</v>
      </c>
      <c r="V82" s="25"/>
      <c r="W82" s="25"/>
      <c r="Y82" s="3"/>
    </row>
    <row r="83" spans="1:25" ht="15.95" customHeight="1" x14ac:dyDescent="0.25">
      <c r="A83" s="35"/>
      <c r="B83" s="51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50"/>
      <c r="V83" s="25"/>
      <c r="W83" s="25"/>
    </row>
    <row r="84" spans="1:25" ht="15.95" customHeight="1" x14ac:dyDescent="0.25">
      <c r="A84" s="72">
        <v>2</v>
      </c>
      <c r="B84" s="55" t="s">
        <v>59</v>
      </c>
      <c r="C84" s="23">
        <v>0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>
        <f t="shared" si="2"/>
        <v>0</v>
      </c>
      <c r="S84" s="25"/>
      <c r="T84" s="25"/>
      <c r="U84" s="50"/>
      <c r="V84" s="25"/>
      <c r="W84" s="25"/>
    </row>
    <row r="85" spans="1:25" ht="15.95" customHeight="1" x14ac:dyDescent="0.25">
      <c r="A85" s="35" t="s">
        <v>119</v>
      </c>
      <c r="B85" s="51" t="s">
        <v>60</v>
      </c>
      <c r="C85" s="25">
        <v>198716.37</v>
      </c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>
        <f t="shared" si="2"/>
        <v>198716.37</v>
      </c>
      <c r="S85" s="25">
        <f>'[1]EGR FEBRERO 2026'!$Q$67</f>
        <v>7052.65</v>
      </c>
      <c r="T85" s="25">
        <f t="shared" si="3"/>
        <v>191663.72</v>
      </c>
      <c r="U85" s="50">
        <f t="shared" ref="U85:U121" si="8">S85/$S$145</f>
        <v>1.0347738080983425E-2</v>
      </c>
      <c r="V85" s="25"/>
      <c r="W85" s="25"/>
      <c r="Y85" s="3"/>
    </row>
    <row r="86" spans="1:25" ht="30.75" customHeight="1" x14ac:dyDescent="0.25">
      <c r="A86" s="35">
        <v>214</v>
      </c>
      <c r="B86" s="51" t="s">
        <v>185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>
        <f t="shared" si="2"/>
        <v>0</v>
      </c>
      <c r="S86" s="25">
        <f>'[1]EGR FEBRERO 2026'!$Q$68</f>
        <v>0</v>
      </c>
      <c r="T86" s="25">
        <f t="shared" si="3"/>
        <v>0</v>
      </c>
      <c r="U86" s="50">
        <f t="shared" si="8"/>
        <v>0</v>
      </c>
      <c r="V86" s="25"/>
      <c r="W86" s="25"/>
    </row>
    <row r="87" spans="1:25" ht="15.95" customHeight="1" x14ac:dyDescent="0.25">
      <c r="A87" s="35">
        <v>223</v>
      </c>
      <c r="B87" s="51" t="s">
        <v>186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>
        <f t="shared" si="2"/>
        <v>0</v>
      </c>
      <c r="S87" s="25">
        <f>'[1]EGR FEBRERO 2026'!$Q$69</f>
        <v>0</v>
      </c>
      <c r="T87" s="25">
        <f t="shared" si="3"/>
        <v>0</v>
      </c>
      <c r="U87" s="50">
        <f t="shared" si="8"/>
        <v>0</v>
      </c>
      <c r="V87" s="25"/>
      <c r="W87" s="25"/>
    </row>
    <row r="88" spans="1:25" ht="15.95" customHeight="1" x14ac:dyDescent="0.25">
      <c r="A88" s="35">
        <v>229</v>
      </c>
      <c r="B88" s="51" t="s">
        <v>187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>
        <f t="shared" si="2"/>
        <v>0</v>
      </c>
      <c r="S88" s="25">
        <f>'[1]EGR FEBRERO 2026'!$Q$70</f>
        <v>0</v>
      </c>
      <c r="T88" s="25">
        <f t="shared" si="3"/>
        <v>0</v>
      </c>
      <c r="U88" s="50">
        <f t="shared" si="8"/>
        <v>0</v>
      </c>
      <c r="V88" s="25"/>
      <c r="W88" s="25"/>
    </row>
    <row r="89" spans="1:25" ht="15.95" customHeight="1" x14ac:dyDescent="0.25">
      <c r="A89" s="35" t="s">
        <v>120</v>
      </c>
      <c r="B89" s="51" t="s">
        <v>61</v>
      </c>
      <c r="C89" s="25">
        <v>566.71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>
        <f t="shared" si="2"/>
        <v>566.71</v>
      </c>
      <c r="S89" s="25">
        <f>'[1]EGR FEBRERO 2026'!$Q$71</f>
        <v>142.25</v>
      </c>
      <c r="T89" s="25">
        <f t="shared" si="3"/>
        <v>424.46000000000004</v>
      </c>
      <c r="U89" s="50">
        <f t="shared" si="8"/>
        <v>2.087110152949448E-4</v>
      </c>
      <c r="V89" s="25"/>
      <c r="W89" s="25"/>
    </row>
    <row r="90" spans="1:25" ht="15.95" customHeight="1" x14ac:dyDescent="0.25">
      <c r="A90" s="35" t="s">
        <v>121</v>
      </c>
      <c r="B90" s="51" t="s">
        <v>62</v>
      </c>
      <c r="C90" s="25">
        <v>229495.49</v>
      </c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>
        <f t="shared" si="2"/>
        <v>229495.49</v>
      </c>
      <c r="S90" s="25">
        <f>'[1]EGR FEBRERO 2026'!$Q$72</f>
        <v>0</v>
      </c>
      <c r="T90" s="25">
        <f t="shared" si="3"/>
        <v>229495.49</v>
      </c>
      <c r="U90" s="50">
        <f t="shared" si="8"/>
        <v>0</v>
      </c>
      <c r="V90" s="25"/>
      <c r="W90" s="25"/>
    </row>
    <row r="91" spans="1:25" ht="15.95" customHeight="1" x14ac:dyDescent="0.25">
      <c r="A91" s="35" t="s">
        <v>122</v>
      </c>
      <c r="B91" s="51" t="s">
        <v>63</v>
      </c>
      <c r="C91" s="25">
        <v>4494.21</v>
      </c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>
        <f t="shared" si="2"/>
        <v>4494.21</v>
      </c>
      <c r="S91" s="25">
        <f>'[1]EGR FEBRERO 2026'!$Q$73</f>
        <v>688.8</v>
      </c>
      <c r="T91" s="25">
        <f t="shared" si="3"/>
        <v>3805.41</v>
      </c>
      <c r="U91" s="50">
        <f t="shared" si="8"/>
        <v>1.0106161499835358E-3</v>
      </c>
      <c r="V91" s="25"/>
      <c r="W91" s="25"/>
    </row>
    <row r="92" spans="1:25" ht="15.95" customHeight="1" x14ac:dyDescent="0.25">
      <c r="A92" s="35" t="s">
        <v>123</v>
      </c>
      <c r="B92" s="51" t="s">
        <v>64</v>
      </c>
      <c r="C92" s="25">
        <v>5849.8</v>
      </c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>
        <f t="shared" si="2"/>
        <v>5849.8</v>
      </c>
      <c r="S92" s="25">
        <f>'[1]EGR FEBRERO 2026'!$Q$74</f>
        <v>627.64</v>
      </c>
      <c r="T92" s="25">
        <f t="shared" si="3"/>
        <v>5222.16</v>
      </c>
      <c r="U92" s="50">
        <f t="shared" si="8"/>
        <v>9.2088141750241927E-4</v>
      </c>
      <c r="V92" s="25"/>
      <c r="W92" s="25"/>
    </row>
    <row r="93" spans="1:25" ht="15.95" customHeight="1" x14ac:dyDescent="0.25">
      <c r="A93" s="35" t="s">
        <v>124</v>
      </c>
      <c r="B93" s="51" t="s">
        <v>188</v>
      </c>
      <c r="C93" s="25">
        <v>2991.74</v>
      </c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>
        <f t="shared" si="2"/>
        <v>2991.74</v>
      </c>
      <c r="S93" s="25">
        <f>'[1]EGR FEBRERO 2026'!$Q$75</f>
        <v>580</v>
      </c>
      <c r="T93" s="25">
        <f t="shared" si="3"/>
        <v>2411.7399999999998</v>
      </c>
      <c r="U93" s="50">
        <f t="shared" si="8"/>
        <v>8.5098340155408071E-4</v>
      </c>
      <c r="V93" s="25"/>
      <c r="W93" s="25"/>
    </row>
    <row r="94" spans="1:25" ht="15.95" customHeight="1" x14ac:dyDescent="0.25">
      <c r="A94" s="35" t="s">
        <v>125</v>
      </c>
      <c r="B94" s="51" t="s">
        <v>65</v>
      </c>
      <c r="C94" s="25">
        <v>6.35</v>
      </c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>
        <f t="shared" si="2"/>
        <v>6.35</v>
      </c>
      <c r="S94" s="25">
        <f>'[1]EGR FEBRERO 2026'!$Q$76</f>
        <v>5</v>
      </c>
      <c r="T94" s="25">
        <f t="shared" si="3"/>
        <v>1.3499999999999996</v>
      </c>
      <c r="U94" s="50">
        <f t="shared" si="8"/>
        <v>7.3360638065006957E-6</v>
      </c>
      <c r="V94" s="25"/>
      <c r="W94" s="25"/>
    </row>
    <row r="95" spans="1:25" ht="15.95" customHeight="1" x14ac:dyDescent="0.25">
      <c r="A95" s="35" t="s">
        <v>126</v>
      </c>
      <c r="B95" s="51" t="s">
        <v>189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>
        <f t="shared" si="2"/>
        <v>0</v>
      </c>
      <c r="S95" s="25">
        <f>'[1]EGR FEBRERO 2026'!$Q$77</f>
        <v>0</v>
      </c>
      <c r="T95" s="25">
        <f t="shared" si="3"/>
        <v>0</v>
      </c>
      <c r="U95" s="50">
        <f t="shared" si="8"/>
        <v>0</v>
      </c>
      <c r="V95" s="25"/>
      <c r="W95" s="25"/>
    </row>
    <row r="96" spans="1:25" ht="15.95" customHeight="1" x14ac:dyDescent="0.25">
      <c r="A96" s="35" t="s">
        <v>127</v>
      </c>
      <c r="B96" s="51" t="s">
        <v>66</v>
      </c>
      <c r="C96" s="25">
        <v>1859.6</v>
      </c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>
        <f t="shared" ref="R96:R143" si="9">C96+D96-E96+F96-G96+H96-I96+J96-K96+L96-M96+N96-O96+P96-Q96</f>
        <v>1859.6</v>
      </c>
      <c r="S96" s="25">
        <f>'[1]EGR FEBRERO 2026'!$Q$78</f>
        <v>23.2</v>
      </c>
      <c r="T96" s="25">
        <f t="shared" si="3"/>
        <v>1836.3999999999999</v>
      </c>
      <c r="U96" s="50">
        <f t="shared" si="8"/>
        <v>3.4039336062163222E-5</v>
      </c>
      <c r="V96" s="25"/>
      <c r="W96" s="25"/>
    </row>
    <row r="97" spans="1:24" ht="15.95" customHeight="1" x14ac:dyDescent="0.25">
      <c r="A97" s="35" t="s">
        <v>190</v>
      </c>
      <c r="B97" s="51" t="s">
        <v>191</v>
      </c>
      <c r="C97" s="25">
        <v>285.12</v>
      </c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>
        <f t="shared" si="9"/>
        <v>285.12</v>
      </c>
      <c r="S97" s="25">
        <f>'[1]EGR FEBRERO 2026'!$Q$79</f>
        <v>0</v>
      </c>
      <c r="T97" s="25">
        <f t="shared" si="3"/>
        <v>285.12</v>
      </c>
      <c r="U97" s="50">
        <f t="shared" si="8"/>
        <v>0</v>
      </c>
      <c r="V97" s="25"/>
      <c r="W97" s="25"/>
    </row>
    <row r="98" spans="1:24" ht="15.95" customHeight="1" x14ac:dyDescent="0.25">
      <c r="A98" s="35" t="s">
        <v>128</v>
      </c>
      <c r="B98" s="51" t="s">
        <v>67</v>
      </c>
      <c r="C98" s="25">
        <v>12683.24</v>
      </c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>
        <f t="shared" si="9"/>
        <v>12683.24</v>
      </c>
      <c r="S98" s="25">
        <f>'[1]EGR FEBRERO 2026'!$Q$80</f>
        <v>1808.02</v>
      </c>
      <c r="T98" s="25">
        <f t="shared" si="3"/>
        <v>10875.22</v>
      </c>
      <c r="U98" s="50">
        <f t="shared" si="8"/>
        <v>2.6527500166858772E-3</v>
      </c>
      <c r="V98" s="25"/>
      <c r="W98" s="25"/>
    </row>
    <row r="99" spans="1:24" ht="15.95" customHeight="1" x14ac:dyDescent="0.25">
      <c r="A99" s="35" t="s">
        <v>129</v>
      </c>
      <c r="B99" s="51" t="s">
        <v>192</v>
      </c>
      <c r="C99" s="25">
        <v>550.54999999999995</v>
      </c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>
        <f t="shared" si="9"/>
        <v>550.54999999999995</v>
      </c>
      <c r="S99" s="25">
        <f>'[1]EGR FEBRERO 2026'!$Q$81</f>
        <v>0</v>
      </c>
      <c r="T99" s="25">
        <f t="shared" si="3"/>
        <v>550.54999999999995</v>
      </c>
      <c r="U99" s="50">
        <f t="shared" si="8"/>
        <v>0</v>
      </c>
      <c r="V99" s="25"/>
      <c r="W99" s="25"/>
    </row>
    <row r="100" spans="1:24" ht="15.95" customHeight="1" x14ac:dyDescent="0.25">
      <c r="A100" s="35" t="s">
        <v>130</v>
      </c>
      <c r="B100" s="51" t="s">
        <v>68</v>
      </c>
      <c r="C100" s="25">
        <v>8743.44</v>
      </c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>
        <f t="shared" si="9"/>
        <v>8743.44</v>
      </c>
      <c r="S100" s="25">
        <f>'[1]EGR FEBRERO 2026'!$Q$82</f>
        <v>887.5</v>
      </c>
      <c r="T100" s="25">
        <f t="shared" si="3"/>
        <v>7855.9400000000005</v>
      </c>
      <c r="U100" s="50">
        <f t="shared" si="8"/>
        <v>1.3021513256538735E-3</v>
      </c>
      <c r="V100" s="25"/>
      <c r="W100" s="25"/>
    </row>
    <row r="101" spans="1:24" ht="15.95" customHeight="1" x14ac:dyDescent="0.25">
      <c r="A101" s="35" t="s">
        <v>131</v>
      </c>
      <c r="B101" s="51" t="s">
        <v>193</v>
      </c>
      <c r="C101" s="25">
        <v>11686.58</v>
      </c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>
        <f t="shared" si="9"/>
        <v>11686.58</v>
      </c>
      <c r="S101" s="25">
        <f>'[1]EGR FEBRERO 2026'!$Q$83</f>
        <v>220.04000000000002</v>
      </c>
      <c r="T101" s="25">
        <f t="shared" si="3"/>
        <v>11466.539999999999</v>
      </c>
      <c r="U101" s="50">
        <f t="shared" si="8"/>
        <v>3.2284549599648264E-4</v>
      </c>
      <c r="V101" s="25"/>
      <c r="W101" s="25"/>
    </row>
    <row r="102" spans="1:24" ht="15.95" customHeight="1" x14ac:dyDescent="0.25">
      <c r="A102" s="35" t="s">
        <v>132</v>
      </c>
      <c r="B102" s="51" t="s">
        <v>194</v>
      </c>
      <c r="C102" s="25">
        <v>75.569999999999993</v>
      </c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>
        <f t="shared" si="9"/>
        <v>75.569999999999993</v>
      </c>
      <c r="S102" s="25">
        <f>'[1]EGR FEBRERO 2026'!$Q$84</f>
        <v>55</v>
      </c>
      <c r="T102" s="25">
        <f t="shared" ref="T102:T140" si="10">R102-S102</f>
        <v>20.569999999999993</v>
      </c>
      <c r="U102" s="50">
        <f t="shared" si="8"/>
        <v>8.0696701871507651E-5</v>
      </c>
      <c r="V102" s="25"/>
      <c r="W102" s="25"/>
    </row>
    <row r="103" spans="1:24" ht="15.95" customHeight="1" x14ac:dyDescent="0.25">
      <c r="A103" s="35" t="s">
        <v>133</v>
      </c>
      <c r="B103" s="51" t="s">
        <v>69</v>
      </c>
      <c r="C103" s="25">
        <v>699269.45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>
        <f t="shared" si="9"/>
        <v>699269.45</v>
      </c>
      <c r="S103" s="25">
        <f>'[1]EGR FEBRERO 2026'!$Q$85</f>
        <v>0</v>
      </c>
      <c r="T103" s="25">
        <f t="shared" si="10"/>
        <v>699269.45</v>
      </c>
      <c r="U103" s="50">
        <f t="shared" si="8"/>
        <v>0</v>
      </c>
      <c r="V103" s="25"/>
      <c r="W103" s="25"/>
      <c r="X103" s="66"/>
    </row>
    <row r="104" spans="1:24" ht="15.95" customHeight="1" x14ac:dyDescent="0.25">
      <c r="A104" s="35">
        <v>272</v>
      </c>
      <c r="B104" s="51" t="s">
        <v>195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>
        <f t="shared" si="9"/>
        <v>0</v>
      </c>
      <c r="S104" s="25">
        <f>'[1]EGR FEBRERO 2026'!$Q$86</f>
        <v>0</v>
      </c>
      <c r="T104" s="25">
        <f t="shared" si="10"/>
        <v>0</v>
      </c>
      <c r="U104" s="50">
        <f t="shared" si="8"/>
        <v>0</v>
      </c>
      <c r="V104" s="25"/>
      <c r="W104" s="25"/>
    </row>
    <row r="105" spans="1:24" ht="15.95" customHeight="1" x14ac:dyDescent="0.25">
      <c r="A105" s="35" t="s">
        <v>134</v>
      </c>
      <c r="B105" s="51" t="s">
        <v>196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>
        <f t="shared" si="9"/>
        <v>0</v>
      </c>
      <c r="S105" s="25">
        <f>'[1]EGR FEBRERO 2026'!$Q$87</f>
        <v>0</v>
      </c>
      <c r="T105" s="25">
        <f t="shared" si="10"/>
        <v>0</v>
      </c>
      <c r="U105" s="50">
        <f t="shared" si="8"/>
        <v>0</v>
      </c>
      <c r="V105" s="25"/>
      <c r="W105" s="25"/>
    </row>
    <row r="106" spans="1:24" ht="15.95" customHeight="1" x14ac:dyDescent="0.25">
      <c r="A106" s="35">
        <v>274</v>
      </c>
      <c r="B106" s="51" t="s">
        <v>70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>
        <f t="shared" si="9"/>
        <v>0</v>
      </c>
      <c r="S106" s="25">
        <f>'[1]EGR FEBRERO 2026'!$Q$88</f>
        <v>0</v>
      </c>
      <c r="T106" s="25">
        <f t="shared" si="10"/>
        <v>0</v>
      </c>
      <c r="U106" s="50">
        <f t="shared" si="8"/>
        <v>0</v>
      </c>
      <c r="V106" s="25"/>
      <c r="W106" s="25"/>
    </row>
    <row r="107" spans="1:24" ht="15.95" customHeight="1" x14ac:dyDescent="0.25">
      <c r="A107" s="35">
        <v>275</v>
      </c>
      <c r="B107" s="51" t="s">
        <v>197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>
        <f t="shared" si="9"/>
        <v>0</v>
      </c>
      <c r="S107" s="25">
        <f>'[1]EGR FEBRERO 2026'!$Q$89</f>
        <v>0</v>
      </c>
      <c r="T107" s="25">
        <f t="shared" si="10"/>
        <v>0</v>
      </c>
      <c r="U107" s="50">
        <f t="shared" si="8"/>
        <v>0</v>
      </c>
      <c r="V107" s="25"/>
      <c r="W107" s="25"/>
    </row>
    <row r="108" spans="1:24" ht="15.95" customHeight="1" x14ac:dyDescent="0.25">
      <c r="A108" s="35">
        <v>279</v>
      </c>
      <c r="B108" s="51" t="s">
        <v>198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>
        <f t="shared" si="9"/>
        <v>0</v>
      </c>
      <c r="S108" s="25">
        <f>'[1]EGR FEBRERO 2026'!$Q$90</f>
        <v>0</v>
      </c>
      <c r="T108" s="25">
        <f t="shared" si="10"/>
        <v>0</v>
      </c>
      <c r="U108" s="50">
        <f t="shared" si="8"/>
        <v>0</v>
      </c>
      <c r="V108" s="25"/>
      <c r="W108" s="25"/>
    </row>
    <row r="109" spans="1:24" ht="15.95" customHeight="1" x14ac:dyDescent="0.25">
      <c r="A109" s="35">
        <v>281</v>
      </c>
      <c r="B109" s="51" t="s">
        <v>199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>
        <f t="shared" si="9"/>
        <v>0</v>
      </c>
      <c r="S109" s="25">
        <f>'[1]EGR FEBRERO 2026'!$Q$91</f>
        <v>0</v>
      </c>
      <c r="T109" s="25">
        <f t="shared" si="10"/>
        <v>0</v>
      </c>
      <c r="U109" s="50">
        <f t="shared" si="8"/>
        <v>0</v>
      </c>
      <c r="V109" s="25"/>
      <c r="W109" s="25"/>
    </row>
    <row r="110" spans="1:24" ht="15.95" customHeight="1" x14ac:dyDescent="0.25">
      <c r="A110" s="35" t="s">
        <v>135</v>
      </c>
      <c r="B110" s="51" t="s">
        <v>200</v>
      </c>
      <c r="C110" s="25">
        <v>2894.83</v>
      </c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>
        <f t="shared" si="9"/>
        <v>2894.83</v>
      </c>
      <c r="S110" s="25">
        <f>'[1]EGR FEBRERO 2026'!$Q$92</f>
        <v>1210.5</v>
      </c>
      <c r="T110" s="25">
        <f t="shared" si="10"/>
        <v>1684.33</v>
      </c>
      <c r="U110" s="50">
        <f t="shared" si="8"/>
        <v>1.7760610475538183E-3</v>
      </c>
      <c r="V110" s="25">
        <v>1200</v>
      </c>
      <c r="W110" s="25"/>
    </row>
    <row r="111" spans="1:24" ht="15.95" customHeight="1" x14ac:dyDescent="0.25">
      <c r="A111" s="35" t="s">
        <v>136</v>
      </c>
      <c r="B111" s="51" t="s">
        <v>71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>
        <f t="shared" si="9"/>
        <v>0</v>
      </c>
      <c r="S111" s="25">
        <f>'[1]EGR FEBRERO 2026'!$Q$93</f>
        <v>0</v>
      </c>
      <c r="T111" s="25">
        <f t="shared" si="10"/>
        <v>0</v>
      </c>
      <c r="U111" s="50">
        <f t="shared" si="8"/>
        <v>0</v>
      </c>
      <c r="V111" s="25"/>
      <c r="W111" s="25"/>
    </row>
    <row r="112" spans="1:24" ht="15.95" customHeight="1" x14ac:dyDescent="0.25">
      <c r="A112" s="35" t="s">
        <v>137</v>
      </c>
      <c r="B112" s="51" t="s">
        <v>72</v>
      </c>
      <c r="C112" s="25">
        <v>816890</v>
      </c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>
        <f t="shared" si="9"/>
        <v>816890</v>
      </c>
      <c r="S112" s="25">
        <f>'[1]EGR FEBRERO 2026'!$Q$94</f>
        <v>0</v>
      </c>
      <c r="T112" s="25">
        <f t="shared" si="10"/>
        <v>816890</v>
      </c>
      <c r="U112" s="50">
        <f t="shared" si="8"/>
        <v>0</v>
      </c>
      <c r="V112" s="25"/>
      <c r="W112" s="25"/>
    </row>
    <row r="113" spans="1:23" ht="15.95" customHeight="1" x14ac:dyDescent="0.25">
      <c r="A113" s="35">
        <v>286</v>
      </c>
      <c r="B113" s="51" t="s">
        <v>201</v>
      </c>
      <c r="C113" s="25">
        <v>1376.54</v>
      </c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>
        <f t="shared" si="9"/>
        <v>1376.54</v>
      </c>
      <c r="S113" s="25">
        <f>'[1]EGR FEBRERO 2026'!$Q$95</f>
        <v>664.99</v>
      </c>
      <c r="T113" s="25">
        <f t="shared" si="10"/>
        <v>711.55</v>
      </c>
      <c r="U113" s="50">
        <f t="shared" si="8"/>
        <v>9.7568181413697946E-4</v>
      </c>
      <c r="V113" s="25"/>
      <c r="W113" s="25"/>
    </row>
    <row r="114" spans="1:23" ht="15.95" customHeight="1" x14ac:dyDescent="0.25">
      <c r="A114" s="35">
        <v>289</v>
      </c>
      <c r="B114" s="51" t="s">
        <v>202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>
        <f t="shared" si="9"/>
        <v>0</v>
      </c>
      <c r="S114" s="25">
        <f>'[1]EGR FEBRERO 2026'!$Q$96</f>
        <v>0</v>
      </c>
      <c r="T114" s="25">
        <f t="shared" si="10"/>
        <v>0</v>
      </c>
      <c r="U114" s="50">
        <f t="shared" si="8"/>
        <v>0</v>
      </c>
      <c r="V114" s="25"/>
      <c r="W114" s="25"/>
    </row>
    <row r="115" spans="1:23" ht="15.95" customHeight="1" x14ac:dyDescent="0.25">
      <c r="A115" s="35" t="s">
        <v>138</v>
      </c>
      <c r="B115" s="51" t="s">
        <v>73</v>
      </c>
      <c r="C115" s="25">
        <v>5229.67</v>
      </c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>
        <f t="shared" si="9"/>
        <v>5229.67</v>
      </c>
      <c r="S115" s="25">
        <f>'[1]EGR FEBRERO 2026'!$Q$97</f>
        <v>2079.6</v>
      </c>
      <c r="T115" s="25">
        <f t="shared" si="10"/>
        <v>3150.07</v>
      </c>
      <c r="U115" s="50">
        <f t="shared" si="8"/>
        <v>3.0512156583997691E-3</v>
      </c>
      <c r="V115" s="25"/>
      <c r="W115" s="25"/>
    </row>
    <row r="116" spans="1:23" ht="33" customHeight="1" x14ac:dyDescent="0.25">
      <c r="A116" s="35" t="s">
        <v>139</v>
      </c>
      <c r="B116" s="51" t="s">
        <v>203</v>
      </c>
      <c r="C116" s="25">
        <v>3031.22</v>
      </c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>
        <f t="shared" si="9"/>
        <v>3031.22</v>
      </c>
      <c r="S116" s="25">
        <f>'[1]EGR FEBRERO 2026'!$Q$98</f>
        <v>556.6</v>
      </c>
      <c r="T116" s="25">
        <f t="shared" si="10"/>
        <v>2474.62</v>
      </c>
      <c r="U116" s="50">
        <f t="shared" si="8"/>
        <v>8.1665062293965747E-4</v>
      </c>
      <c r="V116" s="25"/>
      <c r="W116" s="25"/>
    </row>
    <row r="117" spans="1:23" ht="15.95" customHeight="1" x14ac:dyDescent="0.25">
      <c r="A117" s="35" t="s">
        <v>140</v>
      </c>
      <c r="B117" s="51" t="s">
        <v>74</v>
      </c>
      <c r="C117" s="25">
        <v>502171.55</v>
      </c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>
        <f t="shared" si="9"/>
        <v>502171.55</v>
      </c>
      <c r="S117" s="25">
        <f>'[1]EGR FEBRERO 2026'!$Q$99</f>
        <v>0</v>
      </c>
      <c r="T117" s="25">
        <f t="shared" si="10"/>
        <v>502171.55</v>
      </c>
      <c r="U117" s="50">
        <f t="shared" si="8"/>
        <v>0</v>
      </c>
      <c r="V117" s="25"/>
      <c r="W117" s="25"/>
    </row>
    <row r="118" spans="1:23" ht="15.95" customHeight="1" x14ac:dyDescent="0.25">
      <c r="A118" s="35" t="s">
        <v>141</v>
      </c>
      <c r="B118" s="51" t="s">
        <v>75</v>
      </c>
      <c r="C118" s="25">
        <v>1119.47</v>
      </c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>
        <f t="shared" si="9"/>
        <v>1119.47</v>
      </c>
      <c r="S118" s="25">
        <f>'[1]EGR FEBRERO 2026'!$Q$100</f>
        <v>0</v>
      </c>
      <c r="T118" s="25">
        <f t="shared" si="10"/>
        <v>1119.47</v>
      </c>
      <c r="U118" s="50">
        <f t="shared" si="8"/>
        <v>0</v>
      </c>
      <c r="V118" s="25"/>
      <c r="W118" s="25"/>
    </row>
    <row r="119" spans="1:23" ht="51" customHeight="1" x14ac:dyDescent="0.25">
      <c r="A119" s="35" t="s">
        <v>142</v>
      </c>
      <c r="B119" s="51" t="s">
        <v>204</v>
      </c>
      <c r="C119" s="25">
        <v>38229.32</v>
      </c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>
        <f t="shared" si="9"/>
        <v>38229.32</v>
      </c>
      <c r="S119" s="25">
        <f>'[1]EGR FEBRERO 2026'!$Q$101</f>
        <v>22629</v>
      </c>
      <c r="T119" s="25">
        <f t="shared" si="10"/>
        <v>15600.32</v>
      </c>
      <c r="U119" s="50">
        <f t="shared" si="8"/>
        <v>3.3201557575460845E-2</v>
      </c>
      <c r="V119" s="25"/>
      <c r="W119" s="25"/>
    </row>
    <row r="120" spans="1:23" ht="15.95" customHeight="1" x14ac:dyDescent="0.25">
      <c r="A120" s="35" t="s">
        <v>143</v>
      </c>
      <c r="B120" s="51" t="s">
        <v>76</v>
      </c>
      <c r="C120" s="25">
        <v>67651.27</v>
      </c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>
        <f t="shared" si="9"/>
        <v>67651.27</v>
      </c>
      <c r="S120" s="25">
        <f>'[1]EGR FEBRERO 2026'!$Q$102</f>
        <v>0</v>
      </c>
      <c r="T120" s="25">
        <f t="shared" si="10"/>
        <v>67651.27</v>
      </c>
      <c r="U120" s="50">
        <f t="shared" si="8"/>
        <v>0</v>
      </c>
      <c r="V120" s="25" t="s">
        <v>264</v>
      </c>
      <c r="W120" s="25"/>
    </row>
    <row r="121" spans="1:23" ht="15.95" customHeight="1" x14ac:dyDescent="0.25">
      <c r="A121" s="35" t="s">
        <v>144</v>
      </c>
      <c r="B121" s="51" t="s">
        <v>77</v>
      </c>
      <c r="C121" s="25">
        <v>18054.5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>
        <f t="shared" si="9"/>
        <v>18054.5</v>
      </c>
      <c r="S121" s="25">
        <f>'[1]EGR FEBRERO 2026'!$Q$103</f>
        <v>642.21</v>
      </c>
      <c r="T121" s="25">
        <f t="shared" si="10"/>
        <v>17412.29</v>
      </c>
      <c r="U121" s="50">
        <f t="shared" si="8"/>
        <v>9.4225870743456239E-4</v>
      </c>
      <c r="V121" s="25"/>
      <c r="W121" s="25"/>
    </row>
    <row r="122" spans="1:23" ht="15.95" customHeight="1" x14ac:dyDescent="0.25">
      <c r="A122" s="35"/>
      <c r="B122" s="51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50"/>
      <c r="V122" s="25"/>
      <c r="W122" s="25"/>
    </row>
    <row r="123" spans="1:23" ht="15.95" customHeight="1" x14ac:dyDescent="0.25">
      <c r="A123" s="35"/>
      <c r="B123" s="51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50"/>
      <c r="V123" s="25"/>
      <c r="W123" s="25"/>
    </row>
    <row r="124" spans="1:23" ht="15.95" customHeight="1" x14ac:dyDescent="0.25">
      <c r="A124" s="35"/>
      <c r="B124" s="51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50"/>
      <c r="V124" s="25"/>
      <c r="W124" s="25"/>
    </row>
    <row r="125" spans="1:23" ht="15.95" customHeight="1" x14ac:dyDescent="0.25">
      <c r="A125" s="72">
        <v>3</v>
      </c>
      <c r="B125" s="55" t="s">
        <v>78</v>
      </c>
      <c r="C125" s="23">
        <v>0</v>
      </c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>
        <f t="shared" si="9"/>
        <v>0</v>
      </c>
      <c r="S125" s="25"/>
      <c r="T125" s="25"/>
      <c r="U125" s="50"/>
      <c r="V125" s="25"/>
      <c r="W125" s="25"/>
    </row>
    <row r="126" spans="1:23" ht="15.95" customHeight="1" x14ac:dyDescent="0.25">
      <c r="A126" s="35" t="s">
        <v>205</v>
      </c>
      <c r="B126" s="51" t="s">
        <v>206</v>
      </c>
      <c r="C126" s="25">
        <v>26358.85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>
        <f t="shared" si="9"/>
        <v>26358.85</v>
      </c>
      <c r="S126" s="25">
        <f>'[1]EGR FEBRERO 2026'!$Q$120</f>
        <v>3897</v>
      </c>
      <c r="T126" s="25">
        <f t="shared" si="10"/>
        <v>22461.85</v>
      </c>
      <c r="U126" s="50">
        <f>S126/$S$145</f>
        <v>5.717728130786642E-3</v>
      </c>
      <c r="V126" s="25"/>
      <c r="W126" s="25"/>
    </row>
    <row r="127" spans="1:23" ht="33" customHeight="1" x14ac:dyDescent="0.25">
      <c r="A127" s="35" t="s">
        <v>79</v>
      </c>
      <c r="B127" s="51" t="s">
        <v>207</v>
      </c>
      <c r="C127" s="25">
        <v>0</v>
      </c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>
        <f t="shared" si="9"/>
        <v>0</v>
      </c>
      <c r="S127" s="25">
        <f>'[1]EGR FEBRERO 2026'!$Q$121</f>
        <v>0</v>
      </c>
      <c r="T127" s="25">
        <f t="shared" si="10"/>
        <v>0</v>
      </c>
      <c r="U127" s="50">
        <f>S127/$S$145</f>
        <v>0</v>
      </c>
      <c r="V127" s="25"/>
      <c r="W127" s="25"/>
    </row>
    <row r="128" spans="1:23" ht="15.95" customHeight="1" x14ac:dyDescent="0.25">
      <c r="A128" s="35" t="s">
        <v>208</v>
      </c>
      <c r="B128" s="51" t="s">
        <v>209</v>
      </c>
      <c r="C128" s="25">
        <v>2010873.6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>
        <f t="shared" si="9"/>
        <v>2010873.6</v>
      </c>
      <c r="S128" s="25">
        <f>'[1]EGR FEBRERO 2026'!$Q$122</f>
        <v>0</v>
      </c>
      <c r="T128" s="25">
        <f t="shared" si="10"/>
        <v>2010873.6</v>
      </c>
      <c r="U128" s="50">
        <f>S128/$S$145</f>
        <v>0</v>
      </c>
      <c r="V128" s="25"/>
      <c r="W128" s="25"/>
    </row>
    <row r="129" spans="1:23" ht="15.95" customHeight="1" x14ac:dyDescent="0.25">
      <c r="A129" s="35">
        <v>325</v>
      </c>
      <c r="B129" s="51" t="s">
        <v>241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>
        <f t="shared" si="9"/>
        <v>0</v>
      </c>
      <c r="S129" s="25">
        <f>'[1]EGR FEBRERO 2026'!$Q$123</f>
        <v>0</v>
      </c>
      <c r="T129" s="25">
        <f t="shared" si="10"/>
        <v>0</v>
      </c>
      <c r="U129" s="50">
        <f>S129/$S$145</f>
        <v>0</v>
      </c>
      <c r="V129" s="25"/>
      <c r="W129" s="25"/>
    </row>
    <row r="130" spans="1:23" ht="15.95" customHeight="1" x14ac:dyDescent="0.25">
      <c r="A130" s="35" t="s">
        <v>210</v>
      </c>
      <c r="B130" s="51" t="s">
        <v>211</v>
      </c>
      <c r="C130" s="25">
        <v>2133.6</v>
      </c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>
        <f t="shared" si="9"/>
        <v>2133.6</v>
      </c>
      <c r="S130" s="25">
        <f>'[1]EGR FEBRERO 2026'!$Q$124</f>
        <v>0</v>
      </c>
      <c r="T130" s="25">
        <f t="shared" si="10"/>
        <v>2133.6</v>
      </c>
      <c r="U130" s="50">
        <f>S130/$S$145</f>
        <v>0</v>
      </c>
      <c r="V130" s="25"/>
      <c r="W130" s="25"/>
    </row>
    <row r="131" spans="1:23" ht="15.95" customHeight="1" x14ac:dyDescent="0.25">
      <c r="A131" s="35">
        <v>328</v>
      </c>
      <c r="B131" s="51" t="s">
        <v>228</v>
      </c>
      <c r="C131" s="25">
        <v>24042.37</v>
      </c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>
        <f t="shared" si="9"/>
        <v>24042.37</v>
      </c>
      <c r="S131" s="25">
        <f>'[1]EGR FEBRERO 2026'!$Q$125</f>
        <v>0</v>
      </c>
      <c r="T131" s="25">
        <f t="shared" si="10"/>
        <v>24042.37</v>
      </c>
      <c r="U131" s="50">
        <f>+S131/S145</f>
        <v>0</v>
      </c>
      <c r="V131" s="25"/>
      <c r="W131" s="25"/>
    </row>
    <row r="132" spans="1:23" ht="15.95" customHeight="1" x14ac:dyDescent="0.25">
      <c r="A132" s="35" t="s">
        <v>212</v>
      </c>
      <c r="B132" s="51" t="s">
        <v>213</v>
      </c>
      <c r="C132" s="25">
        <v>6346.19</v>
      </c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>
        <f t="shared" si="9"/>
        <v>6346.19</v>
      </c>
      <c r="S132" s="25">
        <f>'[1]EGR FEBRERO 2026'!$Q$126</f>
        <v>0</v>
      </c>
      <c r="T132" s="25">
        <f t="shared" si="10"/>
        <v>6346.19</v>
      </c>
      <c r="U132" s="50">
        <f>S132/$S$145</f>
        <v>0</v>
      </c>
      <c r="V132" s="25"/>
      <c r="W132" s="25"/>
    </row>
    <row r="133" spans="1:23" ht="32.25" customHeight="1" x14ac:dyDescent="0.25">
      <c r="A133" s="35" t="s">
        <v>214</v>
      </c>
      <c r="B133" s="51" t="s">
        <v>215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>
        <f t="shared" si="9"/>
        <v>0</v>
      </c>
      <c r="S133" s="25">
        <f>'[1]EGR FEBRERO 2026'!$Q$127</f>
        <v>0</v>
      </c>
      <c r="T133" s="25">
        <f t="shared" si="10"/>
        <v>0</v>
      </c>
      <c r="U133" s="50">
        <f>S133/$S$145</f>
        <v>0</v>
      </c>
      <c r="V133" s="25"/>
      <c r="W133" s="25"/>
    </row>
    <row r="134" spans="1:23" ht="15.95" customHeight="1" x14ac:dyDescent="0.25">
      <c r="A134" s="35"/>
      <c r="B134" s="51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>
        <f t="shared" si="9"/>
        <v>0</v>
      </c>
      <c r="S134" s="25"/>
      <c r="T134" s="25"/>
      <c r="U134" s="50"/>
      <c r="V134" s="25"/>
      <c r="W134" s="25"/>
    </row>
    <row r="135" spans="1:23" ht="15.95" customHeight="1" x14ac:dyDescent="0.25">
      <c r="A135" s="35"/>
      <c r="B135" s="51"/>
      <c r="C135" s="25">
        <v>0</v>
      </c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>
        <f t="shared" si="9"/>
        <v>0</v>
      </c>
      <c r="S135" s="25"/>
      <c r="T135" s="25"/>
      <c r="U135" s="50"/>
      <c r="V135" s="25"/>
      <c r="W135" s="25"/>
    </row>
    <row r="136" spans="1:23" ht="15.95" customHeight="1" x14ac:dyDescent="0.25">
      <c r="A136" s="72">
        <v>4</v>
      </c>
      <c r="B136" s="55" t="s">
        <v>80</v>
      </c>
      <c r="C136" s="23">
        <v>0</v>
      </c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>
        <f t="shared" si="9"/>
        <v>0</v>
      </c>
      <c r="S136" s="25"/>
      <c r="T136" s="25"/>
      <c r="U136" s="50"/>
      <c r="V136" s="25"/>
      <c r="W136" s="25"/>
    </row>
    <row r="137" spans="1:23" ht="15.95" customHeight="1" x14ac:dyDescent="0.25">
      <c r="A137" s="35" t="s">
        <v>216</v>
      </c>
      <c r="B137" s="51" t="s">
        <v>81</v>
      </c>
      <c r="C137" s="25">
        <v>185045</v>
      </c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>
        <f t="shared" si="9"/>
        <v>185045</v>
      </c>
      <c r="S137" s="25">
        <f>'[1]EGR FEBRERO 2026'!$Q$131</f>
        <v>0</v>
      </c>
      <c r="T137" s="25">
        <f t="shared" si="10"/>
        <v>185045</v>
      </c>
      <c r="U137" s="50">
        <f>S137/$S$145</f>
        <v>0</v>
      </c>
      <c r="V137" s="25"/>
      <c r="W137" s="25"/>
    </row>
    <row r="138" spans="1:23" ht="15.95" customHeight="1" x14ac:dyDescent="0.25">
      <c r="A138" s="35" t="s">
        <v>217</v>
      </c>
      <c r="B138" s="51" t="s">
        <v>218</v>
      </c>
      <c r="C138" s="25">
        <v>8025</v>
      </c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>
        <f t="shared" si="9"/>
        <v>8025</v>
      </c>
      <c r="S138" s="25">
        <f>'[1]EGR FEBRERO 2026'!$Q$132</f>
        <v>0</v>
      </c>
      <c r="T138" s="25">
        <f t="shared" si="10"/>
        <v>8025</v>
      </c>
      <c r="U138" s="50">
        <f>S138/$S$145</f>
        <v>0</v>
      </c>
      <c r="V138" s="25"/>
      <c r="W138" s="25"/>
    </row>
    <row r="139" spans="1:23" ht="15.95" customHeight="1" x14ac:dyDescent="0.25">
      <c r="A139" s="35" t="s">
        <v>219</v>
      </c>
      <c r="B139" s="51" t="s">
        <v>220</v>
      </c>
      <c r="C139" s="25">
        <v>48000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>
        <f t="shared" si="9"/>
        <v>48000</v>
      </c>
      <c r="S139" s="25">
        <f>'[1]EGR FEBRERO 2026'!$Q$133</f>
        <v>750</v>
      </c>
      <c r="T139" s="25">
        <f t="shared" si="10"/>
        <v>47250</v>
      </c>
      <c r="U139" s="50">
        <f>S139/$S$145</f>
        <v>1.1004095709751043E-3</v>
      </c>
      <c r="V139" s="25"/>
      <c r="W139" s="25"/>
    </row>
    <row r="140" spans="1:23" ht="33" customHeight="1" x14ac:dyDescent="0.25">
      <c r="A140" s="35">
        <v>453</v>
      </c>
      <c r="B140" s="51" t="s">
        <v>240</v>
      </c>
      <c r="C140" s="25">
        <v>51000</v>
      </c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>
        <f t="shared" si="9"/>
        <v>51000</v>
      </c>
      <c r="S140" s="25">
        <f>'[1]EGR FEBRERO 2026'!$Q$134</f>
        <v>0</v>
      </c>
      <c r="T140" s="25">
        <f t="shared" si="10"/>
        <v>51000</v>
      </c>
      <c r="U140" s="50"/>
      <c r="V140" s="25"/>
      <c r="W140" s="25"/>
    </row>
    <row r="141" spans="1:23" ht="33" customHeight="1" x14ac:dyDescent="0.25">
      <c r="A141" s="35" t="s">
        <v>221</v>
      </c>
      <c r="B141" s="51" t="s">
        <v>222</v>
      </c>
      <c r="C141" s="25">
        <v>13587.93</v>
      </c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>
        <f t="shared" si="9"/>
        <v>13587.93</v>
      </c>
      <c r="S141" s="25">
        <f>'[1]EGR FEBRERO 2026'!$Q$135</f>
        <v>0</v>
      </c>
      <c r="T141" s="25">
        <f>R141-S141</f>
        <v>13587.93</v>
      </c>
      <c r="U141" s="50">
        <f>S141/$S$145</f>
        <v>0</v>
      </c>
      <c r="V141" s="25"/>
      <c r="W141" s="25"/>
    </row>
    <row r="142" spans="1:23" ht="15.95" customHeight="1" x14ac:dyDescent="0.25">
      <c r="A142" s="35"/>
      <c r="B142" s="51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50"/>
      <c r="V142" s="25"/>
      <c r="W142" s="25"/>
    </row>
    <row r="143" spans="1:23" ht="15.95" customHeight="1" x14ac:dyDescent="0.25">
      <c r="A143" s="72">
        <v>9</v>
      </c>
      <c r="B143" s="55" t="s">
        <v>246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>
        <f t="shared" si="9"/>
        <v>0</v>
      </c>
      <c r="S143" s="25"/>
      <c r="T143" s="25"/>
      <c r="U143" s="50"/>
      <c r="V143" s="25"/>
      <c r="W143" s="25"/>
    </row>
    <row r="144" spans="1:23" ht="15.95" customHeight="1" thickBot="1" x14ac:dyDescent="0.3">
      <c r="A144" s="35">
        <v>913</v>
      </c>
      <c r="B144" s="51" t="s">
        <v>245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>
        <v>0</v>
      </c>
      <c r="S144" s="25"/>
      <c r="T144" s="25">
        <f>R144-S144</f>
        <v>0</v>
      </c>
      <c r="U144" s="50">
        <f>S144/$S$145</f>
        <v>0</v>
      </c>
      <c r="V144" s="25"/>
      <c r="W144" s="25"/>
    </row>
    <row r="145" spans="1:24" ht="18" customHeight="1" thickBot="1" x14ac:dyDescent="0.3">
      <c r="A145" s="29"/>
      <c r="B145" s="57" t="s">
        <v>88</v>
      </c>
      <c r="C145" s="30">
        <f t="shared" ref="C145:T145" si="11">SUM(C31:C144)</f>
        <v>13235255.300000003</v>
      </c>
      <c r="D145" s="30">
        <f t="shared" si="11"/>
        <v>0</v>
      </c>
      <c r="E145" s="30">
        <f t="shared" si="11"/>
        <v>0</v>
      </c>
      <c r="F145" s="30">
        <f t="shared" si="11"/>
        <v>0</v>
      </c>
      <c r="G145" s="30">
        <f t="shared" si="11"/>
        <v>0</v>
      </c>
      <c r="H145" s="30">
        <f t="shared" si="11"/>
        <v>0</v>
      </c>
      <c r="I145" s="30">
        <f t="shared" si="11"/>
        <v>0</v>
      </c>
      <c r="J145" s="30">
        <f t="shared" si="11"/>
        <v>0</v>
      </c>
      <c r="K145" s="30">
        <f t="shared" si="11"/>
        <v>0</v>
      </c>
      <c r="L145" s="30">
        <f t="shared" si="11"/>
        <v>0</v>
      </c>
      <c r="M145" s="30">
        <f t="shared" si="11"/>
        <v>0</v>
      </c>
      <c r="N145" s="30">
        <f>SUM(N31:N144)</f>
        <v>0</v>
      </c>
      <c r="O145" s="30">
        <f>SUM(O31:O144)</f>
        <v>0</v>
      </c>
      <c r="P145" s="30">
        <f>SUM(P31:P144)</f>
        <v>0</v>
      </c>
      <c r="Q145" s="30">
        <f>SUM(Q31:Q144)</f>
        <v>0</v>
      </c>
      <c r="R145" s="30">
        <f t="shared" si="11"/>
        <v>13235255.300000003</v>
      </c>
      <c r="S145" s="30">
        <f t="shared" si="11"/>
        <v>681564.40999999992</v>
      </c>
      <c r="T145" s="30">
        <f t="shared" si="11"/>
        <v>12534958.389999999</v>
      </c>
      <c r="U145" s="36">
        <v>1</v>
      </c>
      <c r="V145" s="30"/>
      <c r="W145" s="30"/>
    </row>
    <row r="146" spans="1:24" ht="16.5" thickBot="1" x14ac:dyDescent="0.3">
      <c r="A146" s="37"/>
      <c r="B146" s="59"/>
      <c r="C146" s="46"/>
      <c r="D146" s="30">
        <f>+D26-D145</f>
        <v>0</v>
      </c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V146" s="38"/>
      <c r="W146" s="38"/>
      <c r="X146" s="43"/>
    </row>
    <row r="147" spans="1:24" x14ac:dyDescent="0.2">
      <c r="A147" s="37"/>
      <c r="C147" s="67"/>
      <c r="D147" s="6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V147" s="38"/>
      <c r="W147" s="38"/>
      <c r="X147" s="43"/>
    </row>
    <row r="148" spans="1:24" x14ac:dyDescent="0.2">
      <c r="A148" s="37"/>
      <c r="C148" s="67"/>
      <c r="D148" s="6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V148" s="38"/>
      <c r="W148" s="38"/>
      <c r="X148" s="43"/>
    </row>
    <row r="149" spans="1:24" ht="15.75" thickBot="1" x14ac:dyDescent="0.25">
      <c r="E149" s="10"/>
      <c r="F149" s="3"/>
      <c r="J149" s="9"/>
      <c r="K149" s="9"/>
      <c r="L149" s="9"/>
      <c r="M149" s="9"/>
      <c r="N149" s="9"/>
      <c r="O149" s="9"/>
      <c r="P149" s="9"/>
      <c r="Q149" s="9"/>
      <c r="R149" s="11"/>
      <c r="S149" s="3"/>
      <c r="V149" s="3"/>
      <c r="W149" s="3"/>
    </row>
    <row r="150" spans="1:24" ht="15.75" x14ac:dyDescent="0.25">
      <c r="A150" s="1" t="s">
        <v>82</v>
      </c>
      <c r="B150" s="61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V150" s="3"/>
      <c r="W150" s="3"/>
      <c r="X150" s="44"/>
    </row>
    <row r="151" spans="1:24" ht="15.75" x14ac:dyDescent="0.25">
      <c r="A151" s="4" t="s">
        <v>2</v>
      </c>
      <c r="B151" s="52"/>
      <c r="C151" s="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3"/>
      <c r="X151" s="44"/>
    </row>
    <row r="152" spans="1:24" ht="5.0999999999999996" customHeight="1" thickBot="1" x14ac:dyDescent="0.25">
      <c r="A152" s="7"/>
      <c r="B152" s="62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V152" s="3"/>
      <c r="W152" s="3"/>
      <c r="X152" s="44"/>
    </row>
    <row r="153" spans="1:24" ht="6.95" customHeight="1" x14ac:dyDescent="0.2">
      <c r="A153" s="73"/>
      <c r="B153" s="59"/>
      <c r="C153" s="7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V153" s="3"/>
      <c r="W153" s="3"/>
      <c r="X153" s="44"/>
    </row>
    <row r="154" spans="1:24" x14ac:dyDescent="0.2">
      <c r="A154" s="75" t="s">
        <v>83</v>
      </c>
      <c r="C154" s="7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X154" s="44"/>
    </row>
    <row r="155" spans="1:24" ht="15.75" x14ac:dyDescent="0.25">
      <c r="A155" s="77" t="s">
        <v>259</v>
      </c>
      <c r="C155" s="78">
        <v>5662637.9900000002</v>
      </c>
      <c r="D155" s="3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V155" s="3"/>
      <c r="W155" s="3"/>
      <c r="X155" s="44"/>
    </row>
    <row r="156" spans="1:24" x14ac:dyDescent="0.2">
      <c r="A156" s="77"/>
      <c r="C156" s="79"/>
      <c r="D156" s="3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X156" s="44"/>
    </row>
    <row r="157" spans="1:24" x14ac:dyDescent="0.2">
      <c r="A157" s="77"/>
      <c r="C157" s="79"/>
      <c r="D157" s="3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X157" s="44"/>
    </row>
    <row r="158" spans="1:24" x14ac:dyDescent="0.2">
      <c r="A158" s="77" t="s">
        <v>84</v>
      </c>
      <c r="C158" s="79">
        <f>S26</f>
        <v>836388.05999999994</v>
      </c>
      <c r="D158" s="3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X158" s="44"/>
    </row>
    <row r="159" spans="1:24" x14ac:dyDescent="0.2">
      <c r="A159" s="77" t="s">
        <v>85</v>
      </c>
      <c r="C159" s="80">
        <f>-S145</f>
        <v>-681564.40999999992</v>
      </c>
      <c r="D159" s="3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X159" s="44"/>
    </row>
    <row r="160" spans="1:24" ht="15.75" x14ac:dyDescent="0.25">
      <c r="A160" s="81" t="s">
        <v>266</v>
      </c>
      <c r="B160" s="53"/>
      <c r="C160" s="78">
        <f>+C158+C159</f>
        <v>154823.65000000002</v>
      </c>
      <c r="D160" s="3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V160" s="3"/>
      <c r="W160" s="3"/>
      <c r="X160" s="44"/>
    </row>
    <row r="161" spans="1:24" ht="15.75" x14ac:dyDescent="0.25">
      <c r="A161" s="81"/>
      <c r="B161" s="53"/>
      <c r="C161" s="78"/>
      <c r="D161" s="3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X161" s="44"/>
    </row>
    <row r="162" spans="1:24" x14ac:dyDescent="0.2">
      <c r="A162" s="77"/>
      <c r="C162" s="79"/>
      <c r="D162" s="3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X162" s="44"/>
    </row>
    <row r="163" spans="1:24" x14ac:dyDescent="0.2">
      <c r="A163" s="75" t="s">
        <v>86</v>
      </c>
      <c r="C163" s="79"/>
      <c r="D163" s="3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X163" s="44"/>
    </row>
    <row r="164" spans="1:24" ht="15" customHeight="1" x14ac:dyDescent="0.2">
      <c r="A164" s="77" t="s">
        <v>261</v>
      </c>
      <c r="C164" s="79">
        <f>-4086.91+2744.82</f>
        <v>-1342.0899999999997</v>
      </c>
      <c r="D164" s="3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X164" s="44"/>
    </row>
    <row r="165" spans="1:24" x14ac:dyDescent="0.2">
      <c r="A165" s="77" t="s">
        <v>268</v>
      </c>
      <c r="C165" s="79">
        <v>50872.08</v>
      </c>
      <c r="D165" s="4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X165" s="44"/>
    </row>
    <row r="166" spans="1:24" x14ac:dyDescent="0.2">
      <c r="A166" s="77"/>
      <c r="C166" s="79"/>
      <c r="D166" s="4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X166" s="44"/>
    </row>
    <row r="167" spans="1:24" x14ac:dyDescent="0.2">
      <c r="A167" s="77"/>
      <c r="C167" s="80"/>
      <c r="D167" s="8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X167" s="44"/>
    </row>
    <row r="168" spans="1:24" ht="18.75" customHeight="1" x14ac:dyDescent="0.25">
      <c r="A168" s="81" t="s">
        <v>253</v>
      </c>
      <c r="B168" s="53" t="s">
        <v>252</v>
      </c>
      <c r="C168" s="78">
        <f>SUM(C162:C167)</f>
        <v>49529.990000000005</v>
      </c>
      <c r="D168" s="8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X168" s="44"/>
    </row>
    <row r="169" spans="1:24" ht="25.5" customHeight="1" thickBot="1" x14ac:dyDescent="0.3">
      <c r="A169" s="83" t="s">
        <v>267</v>
      </c>
      <c r="B169" s="84"/>
      <c r="C169" s="85">
        <f>+C155+C160+C168</f>
        <v>5866991.6300000008</v>
      </c>
      <c r="D169" s="7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U169" s="3"/>
      <c r="X169" s="44"/>
    </row>
    <row r="170" spans="1:24" ht="25.5" customHeight="1" x14ac:dyDescent="0.2">
      <c r="B170" s="8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X170" s="44"/>
    </row>
    <row r="171" spans="1:24" x14ac:dyDescent="0.2">
      <c r="C171" s="11"/>
      <c r="D171" s="3"/>
      <c r="J171" s="9"/>
      <c r="K171" s="9"/>
      <c r="L171" s="9"/>
      <c r="M171" s="9"/>
      <c r="N171" s="9"/>
      <c r="O171" s="9"/>
      <c r="P171" s="9"/>
      <c r="Q171" s="9"/>
      <c r="R171" s="3"/>
    </row>
    <row r="172" spans="1:24" x14ac:dyDescent="0.2">
      <c r="C172" s="11"/>
      <c r="D172" s="3"/>
      <c r="J172" s="9"/>
      <c r="K172" s="9"/>
      <c r="L172" s="9"/>
      <c r="M172" s="9"/>
      <c r="N172" s="9"/>
      <c r="O172" s="9"/>
      <c r="P172" s="9"/>
      <c r="Q172" s="9"/>
      <c r="R172" s="3"/>
    </row>
    <row r="173" spans="1:24" x14ac:dyDescent="0.2">
      <c r="C173" s="11"/>
      <c r="D173" s="3"/>
      <c r="J173" s="9"/>
      <c r="K173" s="9"/>
      <c r="L173" s="9"/>
      <c r="M173" s="9"/>
      <c r="N173" s="9"/>
      <c r="O173" s="9"/>
      <c r="P173" s="9"/>
      <c r="Q173" s="9"/>
    </row>
    <row r="174" spans="1:24" x14ac:dyDescent="0.2">
      <c r="C174" s="11"/>
      <c r="D174" s="3"/>
      <c r="J174" s="9"/>
      <c r="K174" s="9"/>
      <c r="L174" s="9"/>
      <c r="M174" s="9"/>
      <c r="N174" s="9"/>
      <c r="O174" s="9"/>
      <c r="P174" s="9"/>
      <c r="Q174" s="9"/>
    </row>
    <row r="175" spans="1:24" x14ac:dyDescent="0.2">
      <c r="D175" s="3"/>
      <c r="J175" s="9"/>
      <c r="K175" s="9"/>
      <c r="L175" s="9"/>
      <c r="M175" s="9"/>
      <c r="N175" s="9"/>
      <c r="O175" s="9"/>
      <c r="P175" s="9"/>
      <c r="Q175" s="9"/>
    </row>
    <row r="176" spans="1:24" x14ac:dyDescent="0.2">
      <c r="D176" s="3"/>
      <c r="J176" s="9"/>
      <c r="K176" s="9"/>
      <c r="L176" s="9"/>
      <c r="M176" s="9"/>
      <c r="N176" s="9"/>
      <c r="O176" s="9"/>
      <c r="P176" s="9"/>
      <c r="Q176" s="9"/>
    </row>
    <row r="177" spans="2:24" x14ac:dyDescent="0.2">
      <c r="B177" s="60" t="s">
        <v>235</v>
      </c>
      <c r="C177" s="9" t="s">
        <v>236</v>
      </c>
      <c r="E177" s="49"/>
      <c r="G177" s="48"/>
      <c r="J177" s="49"/>
      <c r="K177" s="49"/>
      <c r="L177" s="9"/>
      <c r="M177" s="9"/>
      <c r="N177" s="9"/>
      <c r="O177" s="9"/>
      <c r="P177" s="49"/>
      <c r="Q177" s="49"/>
    </row>
    <row r="178" spans="2:24" x14ac:dyDescent="0.2">
      <c r="B178" s="60" t="s">
        <v>87</v>
      </c>
      <c r="C178" s="87" t="s">
        <v>238</v>
      </c>
      <c r="E178" s="49"/>
      <c r="G178" s="48"/>
      <c r="J178" s="48"/>
      <c r="K178" s="48"/>
      <c r="L178" s="9"/>
      <c r="M178" s="9"/>
      <c r="N178" s="9"/>
      <c r="O178" s="9"/>
      <c r="P178" s="48"/>
      <c r="Q178" s="48"/>
    </row>
    <row r="179" spans="2:24" x14ac:dyDescent="0.2">
      <c r="J179" s="9"/>
      <c r="K179" s="9"/>
      <c r="L179" s="9"/>
      <c r="M179" s="9"/>
      <c r="N179" s="9"/>
      <c r="O179" s="9"/>
      <c r="P179" s="9"/>
      <c r="Q179" s="9"/>
    </row>
    <row r="180" spans="2:24" x14ac:dyDescent="0.2">
      <c r="J180" s="9"/>
      <c r="K180" s="9"/>
      <c r="L180" s="9"/>
      <c r="M180" s="9"/>
      <c r="N180" s="9"/>
      <c r="O180" s="9"/>
      <c r="P180" s="9"/>
      <c r="Q180" s="9"/>
    </row>
    <row r="181" spans="2:24" ht="30" x14ac:dyDescent="0.2">
      <c r="B181" s="60" t="s">
        <v>237</v>
      </c>
      <c r="C181" s="9" t="s">
        <v>247</v>
      </c>
      <c r="J181" s="9"/>
      <c r="K181" s="9"/>
      <c r="L181" s="9"/>
      <c r="M181" s="9"/>
      <c r="N181" s="9"/>
      <c r="O181" s="9"/>
      <c r="P181" s="9"/>
      <c r="Q181" s="9"/>
    </row>
    <row r="182" spans="2:24" x14ac:dyDescent="0.2">
      <c r="B182" s="60" t="s">
        <v>234</v>
      </c>
      <c r="C182" s="87" t="s">
        <v>255</v>
      </c>
      <c r="I182" s="3"/>
      <c r="J182" s="9"/>
      <c r="K182" s="3"/>
      <c r="L182" s="9"/>
      <c r="M182" s="3"/>
      <c r="N182" s="3"/>
      <c r="O182" s="3"/>
      <c r="P182" s="3"/>
      <c r="Q182" s="3"/>
      <c r="R182" s="3"/>
      <c r="X182" s="44"/>
    </row>
    <row r="183" spans="2:24" x14ac:dyDescent="0.2">
      <c r="I183" s="3"/>
      <c r="K183" s="44"/>
      <c r="M183" s="44"/>
      <c r="N183" s="44"/>
      <c r="O183" s="44"/>
      <c r="P183" s="44"/>
      <c r="Q183" s="44"/>
      <c r="X183" s="44"/>
    </row>
    <row r="184" spans="2:24" x14ac:dyDescent="0.2">
      <c r="G184" s="41"/>
      <c r="I184" s="41"/>
      <c r="K184" s="45"/>
      <c r="M184" s="45"/>
      <c r="N184" s="45"/>
      <c r="O184" s="45"/>
      <c r="P184" s="45"/>
      <c r="Q184" s="45"/>
      <c r="X184" s="45"/>
    </row>
    <row r="185" spans="2:24" x14ac:dyDescent="0.2">
      <c r="G185" s="41"/>
      <c r="I185" s="41"/>
      <c r="K185" s="45"/>
      <c r="M185" s="45"/>
      <c r="N185" s="45"/>
      <c r="O185" s="45"/>
      <c r="P185" s="45"/>
      <c r="Q185" s="45"/>
      <c r="R185" s="3"/>
      <c r="X185" s="45"/>
    </row>
    <row r="186" spans="2:24" x14ac:dyDescent="0.2">
      <c r="G186" s="41"/>
      <c r="R186" s="3"/>
    </row>
    <row r="187" spans="2:24" x14ac:dyDescent="0.2">
      <c r="G187" s="41"/>
    </row>
    <row r="188" spans="2:24" x14ac:dyDescent="0.2">
      <c r="G188" s="41"/>
    </row>
    <row r="189" spans="2:24" x14ac:dyDescent="0.2">
      <c r="G189" s="41"/>
      <c r="R189" s="3"/>
    </row>
    <row r="190" spans="2:24" x14ac:dyDescent="0.2">
      <c r="G190" s="41"/>
    </row>
    <row r="191" spans="2:24" x14ac:dyDescent="0.2">
      <c r="G191" s="41"/>
    </row>
    <row r="192" spans="2:24" x14ac:dyDescent="0.2">
      <c r="G192" s="41"/>
    </row>
    <row r="193" spans="7:7" x14ac:dyDescent="0.2">
      <c r="G193" s="41"/>
    </row>
    <row r="194" spans="7:7" x14ac:dyDescent="0.2">
      <c r="G194" s="41"/>
    </row>
    <row r="195" spans="7:7" x14ac:dyDescent="0.2">
      <c r="G195" s="41"/>
    </row>
    <row r="196" spans="7:7" x14ac:dyDescent="0.2">
      <c r="G196" s="41"/>
    </row>
    <row r="197" spans="7:7" x14ac:dyDescent="0.2">
      <c r="G197" s="41"/>
    </row>
    <row r="198" spans="7:7" x14ac:dyDescent="0.2">
      <c r="G198" s="41"/>
    </row>
    <row r="199" spans="7:7" x14ac:dyDescent="0.2">
      <c r="G199" s="41"/>
    </row>
    <row r="200" spans="7:7" x14ac:dyDescent="0.2">
      <c r="G200" s="41"/>
    </row>
    <row r="201" spans="7:7" x14ac:dyDescent="0.2">
      <c r="G201" s="41"/>
    </row>
  </sheetData>
  <mergeCells count="9">
    <mergeCell ref="S6:S7"/>
    <mergeCell ref="V6:V7"/>
    <mergeCell ref="W6:W7"/>
    <mergeCell ref="B6:B7"/>
    <mergeCell ref="H6:I6"/>
    <mergeCell ref="J6:K6"/>
    <mergeCell ref="L6:M6"/>
    <mergeCell ref="N6:O6"/>
    <mergeCell ref="P6:Q6"/>
  </mergeCells>
  <pageMargins left="1.2204724409448819" right="0.23622047244094491" top="0.74803149606299213" bottom="0.74803149606299213" header="0.31496062992125984" footer="0.31496062992125984"/>
  <pageSetup scale="68" fitToHeight="0" orientation="landscape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5090-1042-4062-9098-D743F2978B4E}">
  <sheetPr>
    <pageSetUpPr fitToPage="1"/>
  </sheetPr>
  <dimension ref="A1:V202"/>
  <sheetViews>
    <sheetView zoomScale="110" zoomScaleNormal="110" workbookViewId="0">
      <pane xSplit="2" ySplit="7" topLeftCell="C121" activePane="bottomRight" state="frozen"/>
      <selection pane="topRight" activeCell="C1" sqref="C1"/>
      <selection pane="bottomLeft" activeCell="A8" sqref="A8"/>
      <selection pane="bottomRight" sqref="A1:U183"/>
    </sheetView>
  </sheetViews>
  <sheetFormatPr baseColWidth="10" defaultColWidth="11.42578125" defaultRowHeight="15" x14ac:dyDescent="0.2"/>
  <cols>
    <col min="1" max="1" width="13.42578125" style="9" customWidth="1"/>
    <col min="2" max="2" width="50.7109375" style="60" customWidth="1"/>
    <col min="3" max="3" width="16.42578125" style="9" customWidth="1"/>
    <col min="4" max="4" width="15.7109375" style="9" customWidth="1"/>
    <col min="5" max="5" width="18.5703125" style="9" customWidth="1"/>
    <col min="6" max="6" width="22.85546875" style="9" hidden="1" customWidth="1"/>
    <col min="7" max="7" width="14.5703125" style="9" hidden="1" customWidth="1"/>
    <col min="8" max="8" width="16.42578125" style="9" hidden="1" customWidth="1"/>
    <col min="9" max="9" width="14.140625" style="9" hidden="1" customWidth="1"/>
    <col min="10" max="10" width="13.140625" style="39" hidden="1" customWidth="1"/>
    <col min="11" max="11" width="14.7109375" style="39" hidden="1" customWidth="1"/>
    <col min="12" max="12" width="13.42578125" style="39" hidden="1" customWidth="1"/>
    <col min="13" max="17" width="14.42578125" style="39" hidden="1" customWidth="1"/>
    <col min="18" max="18" width="16.42578125" style="9" customWidth="1"/>
    <col min="19" max="19" width="18.28515625" style="9" customWidth="1"/>
    <col min="20" max="20" width="16.42578125" style="9" customWidth="1"/>
    <col min="21" max="21" width="13.28515625" style="9" customWidth="1"/>
    <col min="22" max="22" width="14.140625" style="9" bestFit="1" customWidth="1"/>
    <col min="23" max="16384" width="11.42578125" style="9"/>
  </cols>
  <sheetData>
    <row r="1" spans="1:21" ht="15.75" x14ac:dyDescent="0.25">
      <c r="A1" s="5" t="s">
        <v>0</v>
      </c>
      <c r="B1" s="5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2"/>
    </row>
    <row r="2" spans="1:21" ht="15.75" x14ac:dyDescent="0.25">
      <c r="A2" s="5" t="s">
        <v>1</v>
      </c>
      <c r="B2" s="5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2"/>
    </row>
    <row r="3" spans="1:21" ht="15.75" x14ac:dyDescent="0.25">
      <c r="A3" s="5" t="s">
        <v>263</v>
      </c>
      <c r="B3" s="5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2"/>
    </row>
    <row r="4" spans="1:21" ht="15.75" x14ac:dyDescent="0.25">
      <c r="A4" s="5" t="s">
        <v>2</v>
      </c>
      <c r="B4" s="5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2"/>
    </row>
    <row r="5" spans="1:21" ht="16.5" thickBot="1" x14ac:dyDescent="0.3">
      <c r="A5" s="12"/>
      <c r="B5" s="5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6.5" thickBot="1" x14ac:dyDescent="0.3">
      <c r="A6" s="13" t="s">
        <v>3</v>
      </c>
      <c r="B6" s="100" t="s">
        <v>4</v>
      </c>
      <c r="C6" s="13" t="s">
        <v>5</v>
      </c>
      <c r="D6" s="14" t="s">
        <v>6</v>
      </c>
      <c r="E6" s="15"/>
      <c r="F6" s="14" t="s">
        <v>6</v>
      </c>
      <c r="G6" s="15"/>
      <c r="H6" s="102" t="s">
        <v>7</v>
      </c>
      <c r="I6" s="103"/>
      <c r="J6" s="102" t="s">
        <v>242</v>
      </c>
      <c r="K6" s="103"/>
      <c r="L6" s="102" t="s">
        <v>231</v>
      </c>
      <c r="M6" s="103"/>
      <c r="N6" s="102" t="s">
        <v>244</v>
      </c>
      <c r="O6" s="103"/>
      <c r="P6" s="102" t="s">
        <v>250</v>
      </c>
      <c r="Q6" s="103"/>
      <c r="R6" s="13" t="s">
        <v>5</v>
      </c>
      <c r="S6" s="98" t="s">
        <v>251</v>
      </c>
      <c r="T6" s="13" t="s">
        <v>8</v>
      </c>
      <c r="U6" s="13" t="s">
        <v>9</v>
      </c>
    </row>
    <row r="7" spans="1:21" ht="16.5" thickBot="1" x14ac:dyDescent="0.3">
      <c r="A7" s="16" t="s">
        <v>10</v>
      </c>
      <c r="B7" s="101"/>
      <c r="C7" s="16" t="s">
        <v>11</v>
      </c>
      <c r="D7" s="17" t="s">
        <v>12</v>
      </c>
      <c r="E7" s="17" t="s">
        <v>13</v>
      </c>
      <c r="F7" s="17" t="s">
        <v>12</v>
      </c>
      <c r="G7" s="17" t="s">
        <v>13</v>
      </c>
      <c r="H7" s="17" t="s">
        <v>12</v>
      </c>
      <c r="I7" s="18" t="s">
        <v>13</v>
      </c>
      <c r="J7" s="17" t="s">
        <v>12</v>
      </c>
      <c r="K7" s="18" t="s">
        <v>13</v>
      </c>
      <c r="L7" s="17" t="s">
        <v>12</v>
      </c>
      <c r="M7" s="18" t="s">
        <v>13</v>
      </c>
      <c r="N7" s="17" t="s">
        <v>12</v>
      </c>
      <c r="O7" s="18" t="s">
        <v>13</v>
      </c>
      <c r="P7" s="17" t="s">
        <v>12</v>
      </c>
      <c r="Q7" s="18" t="s">
        <v>13</v>
      </c>
      <c r="R7" s="16" t="s">
        <v>14</v>
      </c>
      <c r="S7" s="99"/>
      <c r="T7" s="16" t="s">
        <v>15</v>
      </c>
      <c r="U7" s="16" t="s">
        <v>16</v>
      </c>
    </row>
    <row r="8" spans="1:21" ht="15.95" customHeight="1" x14ac:dyDescent="0.25">
      <c r="A8" s="19"/>
      <c r="B8" s="54"/>
      <c r="C8" s="20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20"/>
      <c r="S8" s="20"/>
      <c r="T8" s="20"/>
      <c r="U8" s="21"/>
    </row>
    <row r="9" spans="1:21" ht="15.95" customHeight="1" x14ac:dyDescent="0.25">
      <c r="A9" s="22" t="s">
        <v>254</v>
      </c>
      <c r="B9" s="55" t="s">
        <v>174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4"/>
    </row>
    <row r="10" spans="1:21" ht="15.95" customHeight="1" x14ac:dyDescent="0.25">
      <c r="A10" s="26" t="s">
        <v>17</v>
      </c>
      <c r="B10" s="51" t="s">
        <v>175</v>
      </c>
      <c r="C10" s="25">
        <v>37000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>
        <f>C10+D10-E10+F10-G10+H10-I10+J10-K10+L10-M10+N10-O10+P10-Q10</f>
        <v>37000</v>
      </c>
      <c r="S10" s="25">
        <f>+'[1]ING MARZO 2026'!$Q$9</f>
        <v>23435</v>
      </c>
      <c r="T10" s="25">
        <f t="shared" ref="T10:T22" si="0">R10-S10</f>
        <v>13565</v>
      </c>
      <c r="U10" s="50">
        <f>S10/$S$26</f>
        <v>1.8732070696649266E-2</v>
      </c>
    </row>
    <row r="11" spans="1:21" ht="15.95" hidden="1" customHeight="1" x14ac:dyDescent="0.25">
      <c r="A11" s="26" t="s">
        <v>26</v>
      </c>
      <c r="B11" s="51" t="s">
        <v>27</v>
      </c>
      <c r="C11" s="25">
        <v>0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f>C11+D11-E11+F11-G11+J11-K11</f>
        <v>0</v>
      </c>
      <c r="S11" s="25"/>
      <c r="T11" s="25">
        <v>0</v>
      </c>
      <c r="U11" s="50"/>
    </row>
    <row r="12" spans="1:21" ht="15.75" customHeight="1" x14ac:dyDescent="0.25">
      <c r="A12" s="26" t="s">
        <v>18</v>
      </c>
      <c r="B12" s="51" t="s">
        <v>176</v>
      </c>
      <c r="C12" s="25">
        <v>54345.41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f t="shared" ref="R12:R25" si="1">C12+D12-E12+F12-G12+H12-I12+J12-K12+L12-M12+N12-O12+P12-Q12</f>
        <v>54345.41</v>
      </c>
      <c r="S12" s="25">
        <f>+'[1]ING MARZO 2026'!$Q$11</f>
        <v>20300.919999999998</v>
      </c>
      <c r="T12" s="25">
        <f t="shared" si="0"/>
        <v>34044.490000000005</v>
      </c>
      <c r="U12" s="50">
        <f>S12/$S$26</f>
        <v>1.6226937002219798E-2</v>
      </c>
    </row>
    <row r="13" spans="1:21" ht="31.5" customHeight="1" x14ac:dyDescent="0.25">
      <c r="A13" s="26" t="s">
        <v>19</v>
      </c>
      <c r="B13" s="51" t="s">
        <v>177</v>
      </c>
      <c r="C13" s="25">
        <v>0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>
        <f>R13-S13</f>
        <v>0</v>
      </c>
      <c r="U13" s="50">
        <f>S13/$S$26</f>
        <v>0</v>
      </c>
    </row>
    <row r="14" spans="1:21" ht="15.95" customHeight="1" x14ac:dyDescent="0.25">
      <c r="A14" s="26"/>
      <c r="B14" s="55" t="s">
        <v>178</v>
      </c>
      <c r="C14" s="25">
        <v>0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>
        <f t="shared" si="1"/>
        <v>0</v>
      </c>
      <c r="S14" s="25"/>
      <c r="T14" s="25"/>
      <c r="U14" s="50"/>
    </row>
    <row r="15" spans="1:21" ht="15.95" customHeight="1" x14ac:dyDescent="0.25">
      <c r="A15" s="26" t="s">
        <v>179</v>
      </c>
      <c r="B15" s="51" t="s">
        <v>227</v>
      </c>
      <c r="C15" s="25">
        <v>86241.600000000006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>
        <f t="shared" si="1"/>
        <v>86241.600000000006</v>
      </c>
      <c r="S15" s="25">
        <f>+'[1]ING MARZO 2026'!$Q$17</f>
        <v>50943.519999999997</v>
      </c>
      <c r="T15" s="25">
        <f t="shared" si="0"/>
        <v>35298.080000000009</v>
      </c>
      <c r="U15" s="50">
        <f>S15/$S$26</f>
        <v>4.0720188528959499E-2</v>
      </c>
    </row>
    <row r="16" spans="1:21" ht="15.95" customHeight="1" x14ac:dyDescent="0.25">
      <c r="A16" s="22" t="s">
        <v>224</v>
      </c>
      <c r="B16" s="55" t="s">
        <v>225</v>
      </c>
      <c r="C16" s="25">
        <v>0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>
        <f t="shared" si="1"/>
        <v>0</v>
      </c>
      <c r="S16" s="25"/>
      <c r="T16" s="25"/>
      <c r="U16" s="50"/>
    </row>
    <row r="17" spans="1:22" ht="15.95" customHeight="1" x14ac:dyDescent="0.25">
      <c r="A17" s="22" t="s">
        <v>226</v>
      </c>
      <c r="B17" s="55" t="s">
        <v>223</v>
      </c>
      <c r="C17" s="25">
        <v>0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>
        <f t="shared" si="1"/>
        <v>0</v>
      </c>
      <c r="S17" s="25"/>
      <c r="T17" s="25"/>
      <c r="U17" s="50"/>
    </row>
    <row r="18" spans="1:22" ht="15.95" customHeight="1" x14ac:dyDescent="0.25">
      <c r="A18" s="26" t="s">
        <v>20</v>
      </c>
      <c r="B18" s="51" t="s">
        <v>21</v>
      </c>
      <c r="C18" s="25">
        <v>4771983.3099999996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>
        <f t="shared" si="1"/>
        <v>4771983.3099999996</v>
      </c>
      <c r="S18" s="25">
        <f>+'[1]ING MARZO 2026'!$Q$23</f>
        <v>1242603.31</v>
      </c>
      <c r="T18" s="25">
        <f t="shared" si="0"/>
        <v>3529379.9999999995</v>
      </c>
      <c r="U18" s="50">
        <f>S18/$S$26</f>
        <v>0.99323802222361368</v>
      </c>
    </row>
    <row r="19" spans="1:22" ht="15.95" customHeight="1" x14ac:dyDescent="0.25">
      <c r="A19" s="26" t="s">
        <v>22</v>
      </c>
      <c r="B19" s="51" t="s">
        <v>29</v>
      </c>
      <c r="C19" s="25">
        <v>509218.59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f t="shared" si="1"/>
        <v>509218.59</v>
      </c>
      <c r="S19" s="25">
        <f>+'[1]ING MARZO 2026'!$Q$24</f>
        <v>0</v>
      </c>
      <c r="T19" s="25">
        <f t="shared" si="0"/>
        <v>509218.59</v>
      </c>
      <c r="U19" s="50">
        <f>S19/$S$26</f>
        <v>0</v>
      </c>
    </row>
    <row r="20" spans="1:22" ht="15.95" customHeight="1" x14ac:dyDescent="0.25">
      <c r="A20" s="26" t="s">
        <v>23</v>
      </c>
      <c r="B20" s="51" t="s">
        <v>24</v>
      </c>
      <c r="C20" s="25">
        <v>5221868.17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8"/>
      <c r="O20" s="25"/>
      <c r="P20" s="28"/>
      <c r="Q20" s="25"/>
      <c r="R20" s="25">
        <f t="shared" si="1"/>
        <v>5221868.17</v>
      </c>
      <c r="S20" s="25">
        <f>+'[1]ING MARZO 2026'!$Q$25</f>
        <v>53474.3</v>
      </c>
      <c r="T20" s="25">
        <f t="shared" si="0"/>
        <v>5168393.87</v>
      </c>
      <c r="U20" s="50">
        <f>S20/$S$26</f>
        <v>4.2743092300142178E-2</v>
      </c>
    </row>
    <row r="21" spans="1:22" ht="15.95" customHeight="1" x14ac:dyDescent="0.25">
      <c r="A21" s="26" t="s">
        <v>25</v>
      </c>
      <c r="B21" s="51" t="s">
        <v>248</v>
      </c>
      <c r="C21" s="25">
        <v>20000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f t="shared" si="1"/>
        <v>20000</v>
      </c>
      <c r="S21" s="25">
        <f>+'[1]ING MARZO 2026'!$Q$26</f>
        <v>0</v>
      </c>
      <c r="T21" s="25">
        <f t="shared" si="0"/>
        <v>20000</v>
      </c>
      <c r="U21" s="50">
        <f>S21/$S$26</f>
        <v>0</v>
      </c>
    </row>
    <row r="22" spans="1:22" ht="15.95" customHeight="1" x14ac:dyDescent="0.25">
      <c r="A22" s="27" t="s">
        <v>28</v>
      </c>
      <c r="B22" s="56" t="s">
        <v>30</v>
      </c>
      <c r="C22" s="28"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5">
        <f t="shared" si="1"/>
        <v>0</v>
      </c>
      <c r="S22" s="25">
        <f>+'[1]ING MARZO 2026'!$Q$27</f>
        <v>0</v>
      </c>
      <c r="T22" s="25">
        <f t="shared" si="0"/>
        <v>0</v>
      </c>
      <c r="U22" s="50">
        <f>S22/$S$26</f>
        <v>0</v>
      </c>
    </row>
    <row r="23" spans="1:22" ht="15.95" customHeight="1" x14ac:dyDescent="0.25">
      <c r="A23" s="22"/>
      <c r="B23" s="55" t="s">
        <v>180</v>
      </c>
      <c r="C23" s="23">
        <v>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f t="shared" si="1"/>
        <v>0</v>
      </c>
      <c r="S23" s="25"/>
      <c r="T23" s="23"/>
      <c r="U23" s="50"/>
    </row>
    <row r="24" spans="1:22" ht="15.95" customHeight="1" x14ac:dyDescent="0.25">
      <c r="A24" s="26" t="s">
        <v>183</v>
      </c>
      <c r="B24" s="51" t="s">
        <v>184</v>
      </c>
      <c r="C24" s="25">
        <v>260547.84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>
        <f t="shared" si="1"/>
        <v>260547.84</v>
      </c>
      <c r="S24" s="25"/>
      <c r="T24" s="25">
        <f>R24-S24</f>
        <v>260547.84</v>
      </c>
      <c r="U24" s="50">
        <f>S24/$S$26</f>
        <v>0</v>
      </c>
    </row>
    <row r="25" spans="1:22" ht="15.95" customHeight="1" thickBot="1" x14ac:dyDescent="0.3">
      <c r="A25" s="26" t="s">
        <v>182</v>
      </c>
      <c r="B25" s="51" t="s">
        <v>181</v>
      </c>
      <c r="C25" s="25">
        <v>2274050.38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>
        <f t="shared" si="1"/>
        <v>2274050.38</v>
      </c>
      <c r="S25" s="25">
        <f>+'[1]ING MARZO 2026'!$Q$34</f>
        <v>-139694.08000000002</v>
      </c>
      <c r="T25" s="25">
        <f>R25-S25</f>
        <v>2413744.46</v>
      </c>
      <c r="U25" s="50">
        <f>S25/$S$26</f>
        <v>-0.11166031075158432</v>
      </c>
    </row>
    <row r="26" spans="1:22" ht="18" customHeight="1" thickBot="1" x14ac:dyDescent="0.3">
      <c r="A26" s="29"/>
      <c r="B26" s="57" t="s">
        <v>31</v>
      </c>
      <c r="C26" s="30">
        <f>SUM(C9:C25)</f>
        <v>13235255.299999997</v>
      </c>
      <c r="D26" s="30">
        <f>SUM(D9:D25)</f>
        <v>0</v>
      </c>
      <c r="E26" s="30">
        <f>SUM(E9:E25)</f>
        <v>0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>
        <f>SUM(R9:R25)</f>
        <v>13235255.299999997</v>
      </c>
      <c r="S26" s="30">
        <f>SUM(S10:S25)</f>
        <v>1251062.97</v>
      </c>
      <c r="T26" s="30">
        <f>SUM(T9:T25)</f>
        <v>11984192.329999998</v>
      </c>
      <c r="U26" s="24">
        <f>+S26/R26</f>
        <v>9.4525034964758128E-2</v>
      </c>
    </row>
    <row r="27" spans="1:22" ht="15.95" customHeight="1" x14ac:dyDescent="0.2">
      <c r="A27" s="31"/>
      <c r="B27" s="58"/>
      <c r="C27" s="32"/>
      <c r="D27" s="32"/>
      <c r="E27" s="32"/>
      <c r="F27" s="69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11"/>
    </row>
    <row r="28" spans="1:22" ht="15.95" customHeight="1" x14ac:dyDescent="0.25">
      <c r="A28" s="22" t="s">
        <v>32</v>
      </c>
      <c r="B28" s="55" t="s">
        <v>33</v>
      </c>
      <c r="C28" s="23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34"/>
    </row>
    <row r="29" spans="1:22" ht="15.95" customHeight="1" x14ac:dyDescent="0.25">
      <c r="A29" s="22"/>
      <c r="B29" s="55"/>
      <c r="C29" s="2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34"/>
    </row>
    <row r="30" spans="1:22" ht="15.95" customHeight="1" x14ac:dyDescent="0.25">
      <c r="A30" s="72">
        <v>0</v>
      </c>
      <c r="B30" s="55" t="s">
        <v>34</v>
      </c>
      <c r="C30" s="23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90"/>
      <c r="T30" s="25"/>
      <c r="U30" s="34"/>
    </row>
    <row r="31" spans="1:22" ht="15.95" customHeight="1" x14ac:dyDescent="0.25">
      <c r="A31" s="35" t="s">
        <v>35</v>
      </c>
      <c r="B31" s="51" t="s">
        <v>146</v>
      </c>
      <c r="C31" s="25">
        <v>939810.82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>
        <f t="shared" ref="R31:R95" si="2">C31+D31-E31+F31-G31+H31-I31+J31-K31+L31-M31+N31-O31+P31-Q31</f>
        <v>939810.82</v>
      </c>
      <c r="S31" s="90">
        <f>+'[1]EGR MARZO 2026'!$Q$9</f>
        <v>222894</v>
      </c>
      <c r="T31" s="25">
        <f t="shared" ref="T31:T101" si="3">R31-S31</f>
        <v>716916.82</v>
      </c>
      <c r="U31" s="50">
        <f>S31/$S$145</f>
        <v>0.15521495768192944</v>
      </c>
    </row>
    <row r="32" spans="1:22" ht="30.75" customHeight="1" x14ac:dyDescent="0.25">
      <c r="A32" s="35" t="s">
        <v>36</v>
      </c>
      <c r="B32" s="51" t="s">
        <v>147</v>
      </c>
      <c r="C32" s="25">
        <v>4762.5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>
        <f t="shared" si="2"/>
        <v>4762.5</v>
      </c>
      <c r="S32" s="90">
        <f>+'[1]EGR MARZO 2026'!$Q$10</f>
        <v>1125</v>
      </c>
      <c r="T32" s="25">
        <f t="shared" si="3"/>
        <v>3637.5</v>
      </c>
      <c r="U32" s="50">
        <f>S32/$S$145</f>
        <v>7.834074824453356E-4</v>
      </c>
    </row>
    <row r="33" spans="1:21" ht="31.5" customHeight="1" x14ac:dyDescent="0.25">
      <c r="A33" s="35" t="s">
        <v>37</v>
      </c>
      <c r="B33" s="51" t="s">
        <v>148</v>
      </c>
      <c r="C33" s="25">
        <v>323221.65000000002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>
        <f t="shared" si="2"/>
        <v>323221.65000000002</v>
      </c>
      <c r="S33" s="90">
        <f>+'[1]EGR MARZO 2026'!$Q$11</f>
        <v>72393.040000000008</v>
      </c>
      <c r="T33" s="25">
        <f t="shared" si="3"/>
        <v>250828.61000000002</v>
      </c>
      <c r="U33" s="50">
        <f>S33/$S$145</f>
        <v>5.0411777078190653E-2</v>
      </c>
    </row>
    <row r="34" spans="1:21" ht="15.95" customHeight="1" x14ac:dyDescent="0.25">
      <c r="A34" s="71" t="s">
        <v>257</v>
      </c>
      <c r="B34" s="51" t="s">
        <v>249</v>
      </c>
      <c r="C34" s="25">
        <v>0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>
        <f t="shared" si="2"/>
        <v>0</v>
      </c>
      <c r="S34" s="90">
        <f>+'[1]EGR MARZO 2026'!$Q$12</f>
        <v>12006.84</v>
      </c>
      <c r="T34" s="25">
        <f t="shared" si="3"/>
        <v>-12006.84</v>
      </c>
      <c r="U34" s="50"/>
    </row>
    <row r="35" spans="1:21" ht="15.95" customHeight="1" x14ac:dyDescent="0.25">
      <c r="A35" s="71" t="s">
        <v>256</v>
      </c>
      <c r="B35" s="51" t="s">
        <v>232</v>
      </c>
      <c r="C35" s="25">
        <v>0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>
        <f t="shared" si="2"/>
        <v>0</v>
      </c>
      <c r="S35" s="90"/>
      <c r="T35" s="25">
        <f t="shared" si="3"/>
        <v>0</v>
      </c>
      <c r="U35" s="50">
        <f t="shared" ref="U35:U42" si="4">S35/$S$145</f>
        <v>0</v>
      </c>
    </row>
    <row r="36" spans="1:21" ht="15.95" customHeight="1" x14ac:dyDescent="0.25">
      <c r="A36" s="35" t="s">
        <v>38</v>
      </c>
      <c r="B36" s="51" t="s">
        <v>39</v>
      </c>
      <c r="C36" s="25">
        <v>43877.84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>
        <f t="shared" si="2"/>
        <v>43877.84</v>
      </c>
      <c r="S36" s="90">
        <f>+'[1]EGR MARZO 2026'!$Q$14</f>
        <v>16491.900000000001</v>
      </c>
      <c r="T36" s="25">
        <f t="shared" si="3"/>
        <v>27385.939999999995</v>
      </c>
      <c r="U36" s="50">
        <f t="shared" si="4"/>
        <v>1.148433587532465E-2</v>
      </c>
    </row>
    <row r="37" spans="1:21" ht="34.5" customHeight="1" x14ac:dyDescent="0.25">
      <c r="A37" s="35" t="s">
        <v>40</v>
      </c>
      <c r="B37" s="51" t="s">
        <v>149</v>
      </c>
      <c r="C37" s="25">
        <v>71489.86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>
        <f t="shared" si="2"/>
        <v>71489.86</v>
      </c>
      <c r="S37" s="90">
        <f>+'[1]EGR MARZO 2026'!$Q$15</f>
        <v>13467.6</v>
      </c>
      <c r="T37" s="25">
        <f t="shared" si="3"/>
        <v>58022.26</v>
      </c>
      <c r="U37" s="50">
        <f t="shared" si="4"/>
        <v>9.3783276538496017E-3</v>
      </c>
    </row>
    <row r="38" spans="1:21" ht="15.95" customHeight="1" x14ac:dyDescent="0.25">
      <c r="A38" s="35" t="s">
        <v>41</v>
      </c>
      <c r="B38" s="51" t="s">
        <v>150</v>
      </c>
      <c r="C38" s="25">
        <v>107905.79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>
        <f t="shared" si="2"/>
        <v>107905.79</v>
      </c>
      <c r="S38" s="90">
        <f>+'[1]EGR MARZO 2026'!$Q$16</f>
        <v>26500.92</v>
      </c>
      <c r="T38" s="25">
        <f t="shared" si="3"/>
        <v>81404.87</v>
      </c>
      <c r="U38" s="50">
        <f t="shared" si="4"/>
        <v>1.8454239128609103E-2</v>
      </c>
    </row>
    <row r="39" spans="1:21" ht="15.95" customHeight="1" x14ac:dyDescent="0.25">
      <c r="A39" s="35" t="s">
        <v>42</v>
      </c>
      <c r="B39" s="51" t="s">
        <v>151</v>
      </c>
      <c r="C39" s="25">
        <v>10113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>
        <f t="shared" si="2"/>
        <v>10113</v>
      </c>
      <c r="S39" s="90">
        <f>+'[1]EGR MARZO 2026'!$Q$17</f>
        <v>2483.6800000000003</v>
      </c>
      <c r="T39" s="25">
        <f t="shared" si="3"/>
        <v>7629.32</v>
      </c>
      <c r="U39" s="50">
        <f t="shared" si="4"/>
        <v>1.7295408853331834E-3</v>
      </c>
    </row>
    <row r="40" spans="1:21" ht="15.95" customHeight="1" x14ac:dyDescent="0.25">
      <c r="A40" s="35" t="s">
        <v>43</v>
      </c>
      <c r="B40" s="51" t="s">
        <v>44</v>
      </c>
      <c r="C40" s="25">
        <v>82301.350000000006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>
        <f t="shared" si="2"/>
        <v>82301.350000000006</v>
      </c>
      <c r="S40" s="90">
        <f>+'[1]EGR MARZO 2026'!$Q$18</f>
        <v>0</v>
      </c>
      <c r="T40" s="25">
        <f t="shared" si="3"/>
        <v>82301.350000000006</v>
      </c>
      <c r="U40" s="50">
        <f t="shared" si="4"/>
        <v>0</v>
      </c>
    </row>
    <row r="41" spans="1:21" ht="15.95" customHeight="1" x14ac:dyDescent="0.25">
      <c r="A41" s="35" t="s">
        <v>45</v>
      </c>
      <c r="B41" s="51" t="s">
        <v>152</v>
      </c>
      <c r="C41" s="25">
        <v>89710.73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>
        <f t="shared" si="2"/>
        <v>89710.73</v>
      </c>
      <c r="S41" s="90">
        <f>+'[1]EGR MARZO 2026'!$Q$19</f>
        <v>0</v>
      </c>
      <c r="T41" s="25">
        <f t="shared" si="3"/>
        <v>89710.73</v>
      </c>
      <c r="U41" s="50">
        <f t="shared" si="4"/>
        <v>0</v>
      </c>
    </row>
    <row r="42" spans="1:21" ht="15.95" customHeight="1" x14ac:dyDescent="0.25">
      <c r="A42" s="35" t="s">
        <v>46</v>
      </c>
      <c r="B42" s="51" t="s">
        <v>47</v>
      </c>
      <c r="C42" s="25">
        <v>6500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>
        <f t="shared" si="2"/>
        <v>6500</v>
      </c>
      <c r="S42" s="90">
        <f>+'[1]EGR MARZO 2026'!$Q$20</f>
        <v>0</v>
      </c>
      <c r="T42" s="25">
        <f t="shared" si="3"/>
        <v>6500</v>
      </c>
      <c r="U42" s="50">
        <f t="shared" si="4"/>
        <v>0</v>
      </c>
    </row>
    <row r="43" spans="1:21" ht="15.95" customHeight="1" x14ac:dyDescent="0.2">
      <c r="A43" s="35"/>
      <c r="B43" s="51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90"/>
      <c r="T43" s="25"/>
      <c r="U43" s="34"/>
    </row>
    <row r="44" spans="1:21" ht="15.95" customHeight="1" x14ac:dyDescent="0.25">
      <c r="A44" s="72">
        <v>1</v>
      </c>
      <c r="B44" s="55" t="s">
        <v>48</v>
      </c>
      <c r="C44" s="23">
        <v>0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>
        <f t="shared" si="2"/>
        <v>0</v>
      </c>
      <c r="S44" s="90"/>
      <c r="T44" s="25"/>
      <c r="U44" s="34"/>
    </row>
    <row r="45" spans="1:21" ht="15.95" customHeight="1" x14ac:dyDescent="0.25">
      <c r="A45" s="35" t="s">
        <v>89</v>
      </c>
      <c r="B45" s="51" t="s">
        <v>49</v>
      </c>
      <c r="C45" s="25">
        <v>16671.09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>
        <f t="shared" si="2"/>
        <v>16671.09</v>
      </c>
      <c r="S45" s="90">
        <f>+'[1]EGR MARZO 2026'!$Q$23</f>
        <v>2680.25</v>
      </c>
      <c r="T45" s="25">
        <f t="shared" si="3"/>
        <v>13990.84</v>
      </c>
      <c r="U45" s="50">
        <f t="shared" ref="U45:U56" si="5">S45/$S$145</f>
        <v>1.8664248042880984E-3</v>
      </c>
    </row>
    <row r="46" spans="1:21" ht="15.95" customHeight="1" x14ac:dyDescent="0.25">
      <c r="A46" s="35" t="s">
        <v>90</v>
      </c>
      <c r="B46" s="51" t="s">
        <v>50</v>
      </c>
      <c r="C46" s="25">
        <v>17843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>
        <f t="shared" si="2"/>
        <v>17843</v>
      </c>
      <c r="S46" s="90">
        <f>+'[1]EGR MARZO 2026'!$Q$24</f>
        <v>8522.76</v>
      </c>
      <c r="T46" s="25">
        <f t="shared" si="3"/>
        <v>9320.24</v>
      </c>
      <c r="U46" s="50">
        <f t="shared" si="5"/>
        <v>5.9349279600762741E-3</v>
      </c>
    </row>
    <row r="47" spans="1:21" ht="15.95" customHeight="1" x14ac:dyDescent="0.25">
      <c r="A47" s="35" t="s">
        <v>91</v>
      </c>
      <c r="B47" s="51" t="s">
        <v>51</v>
      </c>
      <c r="C47" s="25">
        <v>1917.59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2"/>
        <v>1917.59</v>
      </c>
      <c r="S47" s="90">
        <f>+'[1]EGR MARZO 2026'!$Q$25</f>
        <v>0</v>
      </c>
      <c r="T47" s="25">
        <f t="shared" si="3"/>
        <v>1917.59</v>
      </c>
      <c r="U47" s="50">
        <f t="shared" si="5"/>
        <v>0</v>
      </c>
    </row>
    <row r="48" spans="1:21" ht="15.95" customHeight="1" x14ac:dyDescent="0.25">
      <c r="A48" s="35" t="s">
        <v>92</v>
      </c>
      <c r="B48" s="51" t="s">
        <v>153</v>
      </c>
      <c r="C48" s="25">
        <v>4296.41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>
        <f t="shared" si="2"/>
        <v>4296.41</v>
      </c>
      <c r="S48" s="90">
        <f>+'[1]EGR MARZO 2026'!$Q$26</f>
        <v>10200</v>
      </c>
      <c r="T48" s="25">
        <f t="shared" si="3"/>
        <v>-5903.59</v>
      </c>
      <c r="U48" s="50">
        <f t="shared" si="5"/>
        <v>7.1028945075043764E-3</v>
      </c>
    </row>
    <row r="49" spans="1:21" ht="15.95" customHeight="1" x14ac:dyDescent="0.25">
      <c r="A49" s="35" t="s">
        <v>93</v>
      </c>
      <c r="B49" s="51" t="s">
        <v>154</v>
      </c>
      <c r="C49" s="25">
        <v>17719.04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>
        <f t="shared" si="2"/>
        <v>17719.04</v>
      </c>
      <c r="S49" s="90">
        <f>+'[1]EGR MARZO 2026'!$Q$27</f>
        <v>537.29</v>
      </c>
      <c r="T49" s="25">
        <f t="shared" si="3"/>
        <v>17181.75</v>
      </c>
      <c r="U49" s="50">
        <f t="shared" si="5"/>
        <v>3.7414844999382609E-4</v>
      </c>
    </row>
    <row r="50" spans="1:21" ht="15.95" customHeight="1" x14ac:dyDescent="0.25">
      <c r="A50" s="35" t="s">
        <v>94</v>
      </c>
      <c r="B50" s="51" t="s">
        <v>155</v>
      </c>
      <c r="C50" s="25">
        <v>1698325.64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>
        <f t="shared" si="2"/>
        <v>1698325.64</v>
      </c>
      <c r="S50" s="90">
        <f>+'[1]EGR MARZO 2026'!$Q$28</f>
        <v>5950.83</v>
      </c>
      <c r="T50" s="25">
        <f t="shared" si="3"/>
        <v>1692374.8099999998</v>
      </c>
      <c r="U50" s="50">
        <f t="shared" si="5"/>
        <v>4.143933110009046E-3</v>
      </c>
    </row>
    <row r="51" spans="1:21" ht="15.95" customHeight="1" x14ac:dyDescent="0.25">
      <c r="A51" s="35" t="s">
        <v>95</v>
      </c>
      <c r="B51" s="51" t="s">
        <v>52</v>
      </c>
      <c r="C51" s="25">
        <v>1150339.56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>
        <f t="shared" si="2"/>
        <v>1150339.56</v>
      </c>
      <c r="S51" s="90">
        <f>+'[1]EGR MARZO 2026'!$Q$29</f>
        <v>33780.369999999995</v>
      </c>
      <c r="T51" s="25">
        <f t="shared" si="3"/>
        <v>1116559.19</v>
      </c>
      <c r="U51" s="50">
        <f t="shared" si="5"/>
        <v>2.3523372993575056E-2</v>
      </c>
    </row>
    <row r="52" spans="1:21" ht="15.95" customHeight="1" x14ac:dyDescent="0.25">
      <c r="A52" s="35">
        <v>136</v>
      </c>
      <c r="B52" s="51" t="s">
        <v>243</v>
      </c>
      <c r="C52" s="25">
        <v>256560.93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>
        <f t="shared" si="2"/>
        <v>256560.93</v>
      </c>
      <c r="S52" s="90">
        <f>+'[1]EGR MARZO 2026'!$Q$30</f>
        <v>0</v>
      </c>
      <c r="T52" s="25">
        <f t="shared" si="3"/>
        <v>256560.93</v>
      </c>
      <c r="U52" s="50">
        <f t="shared" si="5"/>
        <v>0</v>
      </c>
    </row>
    <row r="53" spans="1:21" ht="15.95" customHeight="1" x14ac:dyDescent="0.25">
      <c r="A53" s="35" t="s">
        <v>96</v>
      </c>
      <c r="B53" s="51" t="s">
        <v>156</v>
      </c>
      <c r="C53" s="25">
        <v>1196481.3600000001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>
        <f t="shared" si="2"/>
        <v>1196481.3600000001</v>
      </c>
      <c r="S53" s="90">
        <f>+'[1]EGR MARZO 2026'!$Q$31</f>
        <v>159720.66999999998</v>
      </c>
      <c r="T53" s="25">
        <f t="shared" si="3"/>
        <v>1036760.6900000002</v>
      </c>
      <c r="U53" s="50">
        <f t="shared" si="5"/>
        <v>0.11122343820371754</v>
      </c>
    </row>
    <row r="54" spans="1:21" ht="15.95" customHeight="1" x14ac:dyDescent="0.25">
      <c r="A54" s="35" t="s">
        <v>97</v>
      </c>
      <c r="B54" s="51" t="s">
        <v>53</v>
      </c>
      <c r="C54" s="25">
        <v>74982.12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2"/>
        <v>74982.12</v>
      </c>
      <c r="S54" s="90">
        <f>+'[1]EGR MARZO 2026'!$Q$32</f>
        <v>6000</v>
      </c>
      <c r="T54" s="25">
        <f t="shared" si="3"/>
        <v>68982.12</v>
      </c>
      <c r="U54" s="50">
        <f t="shared" si="5"/>
        <v>4.1781732397084565E-3</v>
      </c>
    </row>
    <row r="55" spans="1:21" ht="15.95" customHeight="1" x14ac:dyDescent="0.25">
      <c r="A55" s="35" t="s">
        <v>98</v>
      </c>
      <c r="B55" s="51" t="s">
        <v>54</v>
      </c>
      <c r="C55" s="25">
        <v>3357.98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>
        <f t="shared" si="2"/>
        <v>3357.98</v>
      </c>
      <c r="S55" s="90">
        <f>+'[1]EGR MARZO 2026'!$Q$33</f>
        <v>5507.0000000000009</v>
      </c>
      <c r="T55" s="25">
        <f t="shared" si="3"/>
        <v>-2149.0200000000009</v>
      </c>
      <c r="U55" s="50">
        <f t="shared" si="5"/>
        <v>3.8348666718457458E-3</v>
      </c>
    </row>
    <row r="56" spans="1:21" ht="15.95" customHeight="1" x14ac:dyDescent="0.25">
      <c r="A56" s="35">
        <v>151</v>
      </c>
      <c r="B56" s="51" t="s">
        <v>233</v>
      </c>
      <c r="C56" s="25">
        <v>155936.95000000001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>
        <f t="shared" si="2"/>
        <v>155936.95000000001</v>
      </c>
      <c r="S56" s="90">
        <f>+'[1]EGR MARZO 2026'!$Q$34</f>
        <v>10080</v>
      </c>
      <c r="T56" s="25">
        <f t="shared" si="3"/>
        <v>145856.95000000001</v>
      </c>
      <c r="U56" s="50">
        <f t="shared" si="5"/>
        <v>7.0193310427102071E-3</v>
      </c>
    </row>
    <row r="57" spans="1:21" ht="15.95" customHeight="1" x14ac:dyDescent="0.25">
      <c r="A57" s="35">
        <v>155</v>
      </c>
      <c r="B57" s="51" t="s">
        <v>258</v>
      </c>
      <c r="C57" s="25">
        <v>18732.5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>
        <f t="shared" si="2"/>
        <v>18732.5</v>
      </c>
      <c r="S57" s="90">
        <f>+'[1]EGR MARZO 2026'!$Q$35</f>
        <v>0</v>
      </c>
      <c r="T57" s="25"/>
      <c r="U57" s="50"/>
    </row>
    <row r="58" spans="1:21" ht="15.95" customHeight="1" x14ac:dyDescent="0.25">
      <c r="A58" s="35" t="s">
        <v>99</v>
      </c>
      <c r="B58" s="51" t="s">
        <v>55</v>
      </c>
      <c r="C58" s="25">
        <v>13557.25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>
        <f t="shared" si="2"/>
        <v>13557.25</v>
      </c>
      <c r="S58" s="90">
        <f>+'[1]EGR MARZO 2026'!$Q$36</f>
        <v>0</v>
      </c>
      <c r="T58" s="25">
        <f t="shared" si="3"/>
        <v>13557.25</v>
      </c>
      <c r="U58" s="50">
        <f t="shared" ref="U58:U63" si="6">S58/$S$145</f>
        <v>0</v>
      </c>
    </row>
    <row r="59" spans="1:21" ht="31.5" customHeight="1" x14ac:dyDescent="0.25">
      <c r="A59" s="35" t="s">
        <v>100</v>
      </c>
      <c r="B59" s="51" t="s">
        <v>157</v>
      </c>
      <c r="C59" s="25">
        <v>0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>
        <f t="shared" si="2"/>
        <v>0</v>
      </c>
      <c r="S59" s="90">
        <f>+'[1]EGR MARZO 2026'!$Q$37</f>
        <v>0</v>
      </c>
      <c r="T59" s="25">
        <f t="shared" si="3"/>
        <v>0</v>
      </c>
      <c r="U59" s="50">
        <f t="shared" si="6"/>
        <v>0</v>
      </c>
    </row>
    <row r="60" spans="1:21" ht="31.5" customHeight="1" x14ac:dyDescent="0.25">
      <c r="A60" s="35" t="s">
        <v>101</v>
      </c>
      <c r="B60" s="51" t="s">
        <v>158</v>
      </c>
      <c r="C60" s="25">
        <v>17688.2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>
        <f t="shared" si="2"/>
        <v>17688.2</v>
      </c>
      <c r="S60" s="90">
        <f>+'[1]EGR MARZO 2026'!$Q$38</f>
        <v>0</v>
      </c>
      <c r="T60" s="25">
        <f t="shared" si="3"/>
        <v>17688.2</v>
      </c>
      <c r="U60" s="50">
        <f t="shared" si="6"/>
        <v>0</v>
      </c>
    </row>
    <row r="61" spans="1:21" ht="30.75" customHeight="1" x14ac:dyDescent="0.25">
      <c r="A61" s="35" t="s">
        <v>102</v>
      </c>
      <c r="B61" s="51" t="s">
        <v>159</v>
      </c>
      <c r="C61" s="25">
        <v>1049.45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>
        <f t="shared" si="2"/>
        <v>1049.45</v>
      </c>
      <c r="S61" s="90">
        <f>+'[1]EGR MARZO 2026'!$Q$39</f>
        <v>0</v>
      </c>
      <c r="T61" s="25">
        <f t="shared" si="3"/>
        <v>1049.45</v>
      </c>
      <c r="U61" s="50">
        <f t="shared" si="6"/>
        <v>0</v>
      </c>
    </row>
    <row r="62" spans="1:21" ht="30.75" customHeight="1" x14ac:dyDescent="0.25">
      <c r="A62" s="35" t="s">
        <v>103</v>
      </c>
      <c r="B62" s="51" t="s">
        <v>160</v>
      </c>
      <c r="C62" s="25">
        <v>7162.8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>
        <f t="shared" si="2"/>
        <v>7162.8</v>
      </c>
      <c r="S62" s="90">
        <f>+'[1]EGR MARZO 2026'!$Q$40</f>
        <v>0</v>
      </c>
      <c r="T62" s="25">
        <f t="shared" si="3"/>
        <v>7162.8</v>
      </c>
      <c r="U62" s="50">
        <f t="shared" si="6"/>
        <v>0</v>
      </c>
    </row>
    <row r="63" spans="1:21" ht="15.95" hidden="1" customHeight="1" x14ac:dyDescent="0.25">
      <c r="A63" s="35" t="s">
        <v>104</v>
      </c>
      <c r="B63" s="51" t="s">
        <v>161</v>
      </c>
      <c r="C63" s="25">
        <v>0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>
        <f t="shared" si="2"/>
        <v>0</v>
      </c>
      <c r="S63" s="90"/>
      <c r="T63" s="25">
        <f t="shared" si="3"/>
        <v>0</v>
      </c>
      <c r="U63" s="50">
        <f t="shared" si="6"/>
        <v>0</v>
      </c>
    </row>
    <row r="64" spans="1:21" ht="30" customHeight="1" x14ac:dyDescent="0.25">
      <c r="A64" s="35">
        <v>169</v>
      </c>
      <c r="B64" s="51" t="s">
        <v>230</v>
      </c>
      <c r="C64" s="25">
        <v>0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>
        <f t="shared" si="2"/>
        <v>0</v>
      </c>
      <c r="S64" s="90">
        <f>+'[1]EGR MARZO 2026'!$Q$41</f>
        <v>0</v>
      </c>
      <c r="T64" s="25">
        <f t="shared" si="3"/>
        <v>0</v>
      </c>
      <c r="U64" s="50"/>
    </row>
    <row r="65" spans="1:21" ht="15.95" customHeight="1" x14ac:dyDescent="0.25">
      <c r="A65" s="35">
        <v>171</v>
      </c>
      <c r="B65" s="51" t="s">
        <v>161</v>
      </c>
      <c r="C65" s="25">
        <v>0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>
        <f t="shared" si="2"/>
        <v>0</v>
      </c>
      <c r="S65" s="90">
        <f>+'[1]EGR MARZO 2026'!$Q$42</f>
        <v>0</v>
      </c>
      <c r="T65" s="25">
        <f t="shared" si="3"/>
        <v>0</v>
      </c>
      <c r="U65" s="50"/>
    </row>
    <row r="66" spans="1:21" ht="15.95" customHeight="1" x14ac:dyDescent="0.25">
      <c r="A66" s="35" t="s">
        <v>105</v>
      </c>
      <c r="B66" s="51" t="s">
        <v>162</v>
      </c>
      <c r="C66" s="25">
        <v>40713.53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>
        <f t="shared" si="2"/>
        <v>40713.53</v>
      </c>
      <c r="S66" s="90">
        <f>+'[1]EGR MARZO 2026'!$Q$43</f>
        <v>0</v>
      </c>
      <c r="T66" s="25">
        <f t="shared" si="3"/>
        <v>40713.53</v>
      </c>
      <c r="U66" s="50">
        <f>S66/$S$145</f>
        <v>0</v>
      </c>
    </row>
    <row r="67" spans="1:21" ht="34.5" customHeight="1" x14ac:dyDescent="0.25">
      <c r="A67" s="35">
        <v>176</v>
      </c>
      <c r="B67" s="51" t="s">
        <v>239</v>
      </c>
      <c r="C67" s="25">
        <v>0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>
        <f t="shared" si="2"/>
        <v>0</v>
      </c>
      <c r="S67" s="90">
        <f>+'[1]EGR MARZO 2026'!$Q$44</f>
        <v>0</v>
      </c>
      <c r="T67" s="25">
        <f t="shared" si="3"/>
        <v>0</v>
      </c>
      <c r="U67" s="50"/>
    </row>
    <row r="68" spans="1:21" ht="33" customHeight="1" x14ac:dyDescent="0.25">
      <c r="A68" s="35" t="s">
        <v>106</v>
      </c>
      <c r="B68" s="51" t="s">
        <v>163</v>
      </c>
      <c r="C68" s="25">
        <v>257671.53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>
        <f t="shared" si="2"/>
        <v>257671.53</v>
      </c>
      <c r="S68" s="90">
        <f>+'[1]EGR MARZO 2026'!$Q$45</f>
        <v>0</v>
      </c>
      <c r="T68" s="25">
        <f t="shared" si="3"/>
        <v>257671.53</v>
      </c>
      <c r="U68" s="50">
        <f t="shared" ref="U68:U82" si="7">S68/$S$145</f>
        <v>0</v>
      </c>
    </row>
    <row r="69" spans="1:21" ht="15.95" customHeight="1" x14ac:dyDescent="0.25">
      <c r="A69" s="35">
        <v>182</v>
      </c>
      <c r="B69" s="51" t="s">
        <v>229</v>
      </c>
      <c r="C69" s="25">
        <v>0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>
        <f t="shared" si="2"/>
        <v>0</v>
      </c>
      <c r="S69" s="90">
        <f>+'[1]EGR MARZO 2026'!$Q$46</f>
        <v>0</v>
      </c>
      <c r="T69" s="25">
        <f t="shared" si="3"/>
        <v>0</v>
      </c>
      <c r="U69" s="50">
        <f t="shared" si="7"/>
        <v>0</v>
      </c>
    </row>
    <row r="70" spans="1:21" ht="15.95" customHeight="1" x14ac:dyDescent="0.25">
      <c r="A70" s="35" t="s">
        <v>107</v>
      </c>
      <c r="B70" s="51" t="s">
        <v>164</v>
      </c>
      <c r="C70" s="25">
        <v>115415.06</v>
      </c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>
        <f t="shared" si="2"/>
        <v>115415.06</v>
      </c>
      <c r="S70" s="90">
        <f>+'[1]EGR MARZO 2026'!$Q$47</f>
        <v>26880</v>
      </c>
      <c r="T70" s="25">
        <f t="shared" si="3"/>
        <v>88535.06</v>
      </c>
      <c r="U70" s="50">
        <f t="shared" si="7"/>
        <v>1.8718216113893887E-2</v>
      </c>
    </row>
    <row r="71" spans="1:21" ht="32.25" customHeight="1" x14ac:dyDescent="0.25">
      <c r="A71" s="35" t="s">
        <v>108</v>
      </c>
      <c r="B71" s="51" t="s">
        <v>165</v>
      </c>
      <c r="C71" s="25">
        <v>69240.399999999994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>
        <f t="shared" si="2"/>
        <v>69240.399999999994</v>
      </c>
      <c r="S71" s="90">
        <f>+'[1]EGR MARZO 2026'!$Q$48</f>
        <v>18000</v>
      </c>
      <c r="T71" s="25">
        <f t="shared" si="3"/>
        <v>51240.399999999994</v>
      </c>
      <c r="U71" s="50">
        <f t="shared" si="7"/>
        <v>1.253451971912537E-2</v>
      </c>
    </row>
    <row r="72" spans="1:21" ht="15.95" customHeight="1" x14ac:dyDescent="0.25">
      <c r="A72" s="35" t="s">
        <v>109</v>
      </c>
      <c r="B72" s="51" t="s">
        <v>56</v>
      </c>
      <c r="C72" s="25">
        <v>7937.5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>
        <f t="shared" si="2"/>
        <v>7937.5</v>
      </c>
      <c r="S72" s="90">
        <f>+'[1]EGR MARZO 2026'!$Q$49</f>
        <v>5561.37</v>
      </c>
      <c r="T72" s="25">
        <f t="shared" si="3"/>
        <v>2376.13</v>
      </c>
      <c r="U72" s="50">
        <f t="shared" si="7"/>
        <v>3.8727278850195696E-3</v>
      </c>
    </row>
    <row r="73" spans="1:21" ht="32.25" customHeight="1" x14ac:dyDescent="0.25">
      <c r="A73" s="35" t="s">
        <v>110</v>
      </c>
      <c r="B73" s="51" t="s">
        <v>166</v>
      </c>
      <c r="C73" s="25">
        <v>8763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>
        <f t="shared" si="2"/>
        <v>8763</v>
      </c>
      <c r="S73" s="90">
        <f>+'[1]EGR MARZO 2026'!$Q$50</f>
        <v>0</v>
      </c>
      <c r="T73" s="25">
        <f t="shared" si="3"/>
        <v>8763</v>
      </c>
      <c r="U73" s="50">
        <f t="shared" si="7"/>
        <v>0</v>
      </c>
    </row>
    <row r="74" spans="1:21" ht="33.75" customHeight="1" x14ac:dyDescent="0.25">
      <c r="A74" s="35" t="s">
        <v>111</v>
      </c>
      <c r="B74" s="51" t="s">
        <v>167</v>
      </c>
      <c r="C74" s="25">
        <v>874691.83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>
        <f t="shared" si="2"/>
        <v>874691.83</v>
      </c>
      <c r="S74" s="90">
        <f>+'[1]EGR MARZO 2026'!$Q$51</f>
        <v>303550.97000000003</v>
      </c>
      <c r="T74" s="25">
        <f t="shared" si="3"/>
        <v>571140.85999999987</v>
      </c>
      <c r="U74" s="50">
        <f t="shared" si="7"/>
        <v>0.21138142329025744</v>
      </c>
    </row>
    <row r="75" spans="1:21" ht="32.25" customHeight="1" x14ac:dyDescent="0.25">
      <c r="A75" s="35" t="s">
        <v>112</v>
      </c>
      <c r="B75" s="51" t="s">
        <v>168</v>
      </c>
      <c r="C75" s="25">
        <v>0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>
        <f t="shared" si="2"/>
        <v>0</v>
      </c>
      <c r="S75" s="90">
        <f>+'[1]EGR MARZO 2026'!$Q$52</f>
        <v>0</v>
      </c>
      <c r="T75" s="25">
        <f t="shared" si="3"/>
        <v>0</v>
      </c>
      <c r="U75" s="50">
        <f t="shared" si="7"/>
        <v>0</v>
      </c>
    </row>
    <row r="76" spans="1:21" ht="15.95" customHeight="1" x14ac:dyDescent="0.25">
      <c r="A76" s="35" t="s">
        <v>113</v>
      </c>
      <c r="B76" s="51" t="s">
        <v>57</v>
      </c>
      <c r="C76" s="25">
        <v>128841.5</v>
      </c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>
        <f t="shared" si="2"/>
        <v>128841.5</v>
      </c>
      <c r="S76" s="90">
        <f>+'[1]EGR MARZO 2026'!$Q$53</f>
        <v>0</v>
      </c>
      <c r="T76" s="25">
        <f t="shared" si="3"/>
        <v>128841.5</v>
      </c>
      <c r="U76" s="50">
        <f t="shared" si="7"/>
        <v>0</v>
      </c>
    </row>
    <row r="77" spans="1:21" ht="15.95" customHeight="1" x14ac:dyDescent="0.25">
      <c r="A77" s="35" t="s">
        <v>114</v>
      </c>
      <c r="B77" s="51" t="s">
        <v>169</v>
      </c>
      <c r="C77" s="25">
        <v>7969.33</v>
      </c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>
        <f t="shared" si="2"/>
        <v>7969.33</v>
      </c>
      <c r="S77" s="90">
        <f>+'[1]EGR MARZO 2026'!$Q$54</f>
        <v>0</v>
      </c>
      <c r="T77" s="25">
        <f t="shared" si="3"/>
        <v>7969.33</v>
      </c>
      <c r="U77" s="50">
        <f t="shared" si="7"/>
        <v>0</v>
      </c>
    </row>
    <row r="78" spans="1:21" ht="15.95" customHeight="1" x14ac:dyDescent="0.25">
      <c r="A78" s="35" t="s">
        <v>115</v>
      </c>
      <c r="B78" s="51" t="s">
        <v>170</v>
      </c>
      <c r="C78" s="25">
        <v>1142.42</v>
      </c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>
        <f t="shared" si="2"/>
        <v>1142.42</v>
      </c>
      <c r="S78" s="90">
        <f>+'[1]EGR MARZO 2026'!$Q$55</f>
        <v>379.52</v>
      </c>
      <c r="T78" s="25">
        <f t="shared" si="3"/>
        <v>762.90000000000009</v>
      </c>
      <c r="U78" s="50">
        <f t="shared" si="7"/>
        <v>2.642833846556922E-4</v>
      </c>
    </row>
    <row r="79" spans="1:21" ht="15.95" customHeight="1" x14ac:dyDescent="0.25">
      <c r="A79" s="35" t="s">
        <v>116</v>
      </c>
      <c r="B79" s="51" t="s">
        <v>58</v>
      </c>
      <c r="C79" s="25">
        <v>153718.87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>
        <f t="shared" si="2"/>
        <v>153718.87</v>
      </c>
      <c r="S79" s="90">
        <f>+'[1]EGR MARZO 2026'!$Q$56</f>
        <v>79109.56</v>
      </c>
      <c r="T79" s="25">
        <f t="shared" si="3"/>
        <v>74609.31</v>
      </c>
      <c r="U79" s="50">
        <f t="shared" si="7"/>
        <v>5.5088907766185087E-2</v>
      </c>
    </row>
    <row r="80" spans="1:21" ht="15.95" customHeight="1" x14ac:dyDescent="0.25">
      <c r="A80" s="35" t="s">
        <v>117</v>
      </c>
      <c r="B80" s="51" t="s">
        <v>171</v>
      </c>
      <c r="C80" s="25">
        <v>183393.64</v>
      </c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>
        <f t="shared" si="2"/>
        <v>183393.64</v>
      </c>
      <c r="S80" s="90">
        <f>+'[1]EGR MARZO 2026'!$Q$57</f>
        <v>46334.67</v>
      </c>
      <c r="T80" s="25">
        <f t="shared" si="3"/>
        <v>137058.97000000003</v>
      </c>
      <c r="U80" s="50">
        <f t="shared" si="7"/>
        <v>3.2265713044120369E-2</v>
      </c>
    </row>
    <row r="81" spans="1:22" ht="15.95" customHeight="1" x14ac:dyDescent="0.25">
      <c r="A81" s="35" t="s">
        <v>172</v>
      </c>
      <c r="B81" s="51" t="s">
        <v>145</v>
      </c>
      <c r="C81" s="25">
        <v>0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>
        <f t="shared" si="2"/>
        <v>0</v>
      </c>
      <c r="S81" s="90">
        <f>+'[1]EGR MARZO 2026'!$Q$58</f>
        <v>0</v>
      </c>
      <c r="T81" s="25">
        <f t="shared" si="3"/>
        <v>0</v>
      </c>
      <c r="U81" s="50">
        <f t="shared" si="7"/>
        <v>0</v>
      </c>
      <c r="V81" s="11"/>
    </row>
    <row r="82" spans="1:22" ht="15.95" customHeight="1" x14ac:dyDescent="0.25">
      <c r="A82" s="35" t="s">
        <v>118</v>
      </c>
      <c r="B82" s="51" t="s">
        <v>173</v>
      </c>
      <c r="C82" s="25">
        <v>44106.15</v>
      </c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>
        <f t="shared" si="2"/>
        <v>44106.15</v>
      </c>
      <c r="S82" s="90">
        <f>+'[1]EGR MARZO 2026'!$Q$59</f>
        <v>5183.4500000000007</v>
      </c>
      <c r="T82" s="25">
        <f t="shared" si="3"/>
        <v>38922.699999999997</v>
      </c>
      <c r="U82" s="50">
        <f t="shared" si="7"/>
        <v>3.6095586798944672E-3</v>
      </c>
      <c r="V82" s="3"/>
    </row>
    <row r="83" spans="1:22" ht="15.95" customHeight="1" x14ac:dyDescent="0.25">
      <c r="A83" s="35"/>
      <c r="B83" s="51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90"/>
      <c r="T83" s="25"/>
      <c r="U83" s="50"/>
    </row>
    <row r="84" spans="1:22" ht="15.95" customHeight="1" x14ac:dyDescent="0.25">
      <c r="A84" s="72">
        <v>2</v>
      </c>
      <c r="B84" s="55" t="s">
        <v>59</v>
      </c>
      <c r="C84" s="23">
        <v>0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>
        <f t="shared" si="2"/>
        <v>0</v>
      </c>
      <c r="S84" s="90"/>
      <c r="T84" s="25"/>
      <c r="U84" s="50"/>
    </row>
    <row r="85" spans="1:22" ht="15.95" customHeight="1" x14ac:dyDescent="0.25">
      <c r="A85" s="35" t="s">
        <v>119</v>
      </c>
      <c r="B85" s="51" t="s">
        <v>60</v>
      </c>
      <c r="C85" s="25">
        <v>198716.37</v>
      </c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>
        <f t="shared" si="2"/>
        <v>198716.37</v>
      </c>
      <c r="S85" s="90">
        <f>+'[1]EGR MARZO 2026'!$Q$68</f>
        <v>12199.099999999999</v>
      </c>
      <c r="T85" s="25">
        <f t="shared" si="3"/>
        <v>186517.27</v>
      </c>
      <c r="U85" s="50">
        <f t="shared" ref="U85:U121" si="8">S85/$S$145</f>
        <v>8.4949921947545717E-3</v>
      </c>
      <c r="V85" s="3"/>
    </row>
    <row r="86" spans="1:22" ht="30.75" customHeight="1" x14ac:dyDescent="0.25">
      <c r="A86" s="35">
        <v>214</v>
      </c>
      <c r="B86" s="51" t="s">
        <v>185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>
        <f t="shared" si="2"/>
        <v>0</v>
      </c>
      <c r="S86" s="90">
        <f>+'[1]EGR MARZO 2026'!$Q$69</f>
        <v>0</v>
      </c>
      <c r="T86" s="25">
        <f t="shared" si="3"/>
        <v>0</v>
      </c>
      <c r="U86" s="50">
        <f t="shared" si="8"/>
        <v>0</v>
      </c>
    </row>
    <row r="87" spans="1:22" ht="15.95" customHeight="1" x14ac:dyDescent="0.25">
      <c r="A87" s="35">
        <v>223</v>
      </c>
      <c r="B87" s="51" t="s">
        <v>186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>
        <f t="shared" si="2"/>
        <v>0</v>
      </c>
      <c r="S87" s="90">
        <f>+'[1]EGR MARZO 2026'!$Q$70</f>
        <v>0</v>
      </c>
      <c r="T87" s="25">
        <f t="shared" si="3"/>
        <v>0</v>
      </c>
      <c r="U87" s="50">
        <f t="shared" si="8"/>
        <v>0</v>
      </c>
    </row>
    <row r="88" spans="1:22" ht="15.95" customHeight="1" x14ac:dyDescent="0.25">
      <c r="A88" s="35">
        <v>229</v>
      </c>
      <c r="B88" s="51" t="s">
        <v>187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>
        <f t="shared" si="2"/>
        <v>0</v>
      </c>
      <c r="S88" s="90">
        <f>+'[1]EGR MARZO 2026'!$Q$71</f>
        <v>0</v>
      </c>
      <c r="T88" s="25">
        <f t="shared" si="3"/>
        <v>0</v>
      </c>
      <c r="U88" s="50">
        <f t="shared" si="8"/>
        <v>0</v>
      </c>
    </row>
    <row r="89" spans="1:22" ht="15.95" customHeight="1" x14ac:dyDescent="0.25">
      <c r="A89" s="35" t="s">
        <v>120</v>
      </c>
      <c r="B89" s="51" t="s">
        <v>61</v>
      </c>
      <c r="C89" s="25">
        <v>566.71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>
        <f t="shared" si="2"/>
        <v>566.71</v>
      </c>
      <c r="S89" s="90">
        <f>+'[1]EGR MARZO 2026'!$Q$72</f>
        <v>149.31</v>
      </c>
      <c r="T89" s="25">
        <f t="shared" si="3"/>
        <v>417.40000000000003</v>
      </c>
      <c r="U89" s="50">
        <f t="shared" si="8"/>
        <v>1.0397384107014494E-4</v>
      </c>
    </row>
    <row r="90" spans="1:22" ht="15.95" customHeight="1" x14ac:dyDescent="0.25">
      <c r="A90" s="35" t="s">
        <v>121</v>
      </c>
      <c r="B90" s="51" t="s">
        <v>62</v>
      </c>
      <c r="C90" s="25">
        <v>229495.49</v>
      </c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>
        <f t="shared" si="2"/>
        <v>229495.49</v>
      </c>
      <c r="S90" s="90">
        <f>+'[1]EGR MARZO 2026'!$Q$73</f>
        <v>0</v>
      </c>
      <c r="T90" s="25">
        <f t="shared" si="3"/>
        <v>229495.49</v>
      </c>
      <c r="U90" s="50">
        <f t="shared" si="8"/>
        <v>0</v>
      </c>
    </row>
    <row r="91" spans="1:22" ht="15.95" customHeight="1" x14ac:dyDescent="0.25">
      <c r="A91" s="35" t="s">
        <v>122</v>
      </c>
      <c r="B91" s="51" t="s">
        <v>63</v>
      </c>
      <c r="C91" s="25">
        <v>4494.21</v>
      </c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>
        <f t="shared" si="2"/>
        <v>4494.21</v>
      </c>
      <c r="S91" s="90">
        <f>+'[1]EGR MARZO 2026'!$Q$74</f>
        <v>1038.8</v>
      </c>
      <c r="T91" s="25">
        <f t="shared" si="3"/>
        <v>3455.41</v>
      </c>
      <c r="U91" s="50">
        <f t="shared" si="8"/>
        <v>7.233810602348574E-4</v>
      </c>
    </row>
    <row r="92" spans="1:22" ht="15.95" customHeight="1" x14ac:dyDescent="0.25">
      <c r="A92" s="35" t="s">
        <v>123</v>
      </c>
      <c r="B92" s="51" t="s">
        <v>64</v>
      </c>
      <c r="C92" s="25">
        <v>5849.8</v>
      </c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>
        <f t="shared" si="2"/>
        <v>5849.8</v>
      </c>
      <c r="S92" s="90">
        <f>+'[1]EGR MARZO 2026'!$Q$75</f>
        <v>1194.6300000000001</v>
      </c>
      <c r="T92" s="25">
        <f t="shared" si="3"/>
        <v>4655.17</v>
      </c>
      <c r="U92" s="50">
        <f t="shared" si="8"/>
        <v>8.318951828921523E-4</v>
      </c>
    </row>
    <row r="93" spans="1:22" ht="15.95" customHeight="1" x14ac:dyDescent="0.25">
      <c r="A93" s="35" t="s">
        <v>124</v>
      </c>
      <c r="B93" s="51" t="s">
        <v>188</v>
      </c>
      <c r="C93" s="25">
        <v>2991.74</v>
      </c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>
        <f t="shared" si="2"/>
        <v>2991.74</v>
      </c>
      <c r="S93" s="90">
        <f>+'[1]EGR MARZO 2026'!$Q$76</f>
        <v>826</v>
      </c>
      <c r="T93" s="25">
        <f t="shared" si="3"/>
        <v>2165.7399999999998</v>
      </c>
      <c r="U93" s="50">
        <f t="shared" si="8"/>
        <v>5.7519518266653091E-4</v>
      </c>
    </row>
    <row r="94" spans="1:22" ht="15.95" customHeight="1" x14ac:dyDescent="0.25">
      <c r="A94" s="35" t="s">
        <v>125</v>
      </c>
      <c r="B94" s="51" t="s">
        <v>65</v>
      </c>
      <c r="C94" s="25">
        <v>6.35</v>
      </c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>
        <f t="shared" si="2"/>
        <v>6.35</v>
      </c>
      <c r="S94" s="90">
        <f>+'[1]EGR MARZO 2026'!$Q$77</f>
        <v>5</v>
      </c>
      <c r="T94" s="25">
        <f t="shared" si="3"/>
        <v>1.3499999999999996</v>
      </c>
      <c r="U94" s="50">
        <f t="shared" si="8"/>
        <v>3.4818110330903805E-6</v>
      </c>
    </row>
    <row r="95" spans="1:22" ht="15.95" customHeight="1" x14ac:dyDescent="0.25">
      <c r="A95" s="35" t="s">
        <v>126</v>
      </c>
      <c r="B95" s="51" t="s">
        <v>189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>
        <f t="shared" si="2"/>
        <v>0</v>
      </c>
      <c r="S95" s="90">
        <f>+'[1]EGR MARZO 2026'!$Q$78</f>
        <v>0</v>
      </c>
      <c r="T95" s="25">
        <f t="shared" si="3"/>
        <v>0</v>
      </c>
      <c r="U95" s="50">
        <f t="shared" si="8"/>
        <v>0</v>
      </c>
    </row>
    <row r="96" spans="1:22" ht="15.95" customHeight="1" x14ac:dyDescent="0.25">
      <c r="A96" s="35" t="s">
        <v>127</v>
      </c>
      <c r="B96" s="51" t="s">
        <v>66</v>
      </c>
      <c r="C96" s="25">
        <v>1859.6</v>
      </c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>
        <f t="shared" ref="R96:R143" si="9">C96+D96-E96+F96-G96+H96-I96+J96-K96+L96-M96+N96-O96+P96-Q96</f>
        <v>1859.6</v>
      </c>
      <c r="S96" s="90">
        <f>+'[1]EGR MARZO 2026'!$Q$79</f>
        <v>39.200000000000003</v>
      </c>
      <c r="T96" s="25">
        <f t="shared" si="3"/>
        <v>1820.3999999999999</v>
      </c>
      <c r="U96" s="50">
        <f t="shared" si="8"/>
        <v>2.7297398499428585E-5</v>
      </c>
    </row>
    <row r="97" spans="1:21" ht="15.95" customHeight="1" x14ac:dyDescent="0.25">
      <c r="A97" s="35" t="s">
        <v>190</v>
      </c>
      <c r="B97" s="51" t="s">
        <v>191</v>
      </c>
      <c r="C97" s="25">
        <v>285.12</v>
      </c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>
        <f t="shared" si="9"/>
        <v>285.12</v>
      </c>
      <c r="S97" s="90">
        <f>+'[1]EGR MARZO 2026'!$Q$80</f>
        <v>0</v>
      </c>
      <c r="T97" s="25">
        <f t="shared" si="3"/>
        <v>285.12</v>
      </c>
      <c r="U97" s="50">
        <f t="shared" si="8"/>
        <v>0</v>
      </c>
    </row>
    <row r="98" spans="1:21" ht="15.95" customHeight="1" x14ac:dyDescent="0.25">
      <c r="A98" s="35" t="s">
        <v>128</v>
      </c>
      <c r="B98" s="51" t="s">
        <v>67</v>
      </c>
      <c r="C98" s="25">
        <v>12683.24</v>
      </c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>
        <f t="shared" si="9"/>
        <v>12683.24</v>
      </c>
      <c r="S98" s="90">
        <f>+'[1]EGR MARZO 2026'!$Q$81</f>
        <v>2108.0100000000002</v>
      </c>
      <c r="T98" s="25">
        <f t="shared" si="3"/>
        <v>10575.23</v>
      </c>
      <c r="U98" s="50">
        <f t="shared" si="8"/>
        <v>1.4679384951729708E-3</v>
      </c>
    </row>
    <row r="99" spans="1:21" ht="15.95" customHeight="1" x14ac:dyDescent="0.25">
      <c r="A99" s="35" t="s">
        <v>129</v>
      </c>
      <c r="B99" s="51" t="s">
        <v>192</v>
      </c>
      <c r="C99" s="25">
        <v>550.54999999999995</v>
      </c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>
        <f t="shared" si="9"/>
        <v>550.54999999999995</v>
      </c>
      <c r="S99" s="90">
        <f>+'[1]EGR MARZO 2026'!$Q$82</f>
        <v>178.51</v>
      </c>
      <c r="T99" s="25">
        <f t="shared" si="3"/>
        <v>372.03999999999996</v>
      </c>
      <c r="U99" s="50">
        <f t="shared" si="8"/>
        <v>1.2430761750339275E-4</v>
      </c>
    </row>
    <row r="100" spans="1:21" ht="15.95" customHeight="1" x14ac:dyDescent="0.25">
      <c r="A100" s="35" t="s">
        <v>130</v>
      </c>
      <c r="B100" s="51" t="s">
        <v>68</v>
      </c>
      <c r="C100" s="25">
        <v>8743.44</v>
      </c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>
        <f t="shared" si="9"/>
        <v>8743.44</v>
      </c>
      <c r="S100" s="90">
        <f>+'[1]EGR MARZO 2026'!$Q$83</f>
        <v>2230</v>
      </c>
      <c r="T100" s="25">
        <f t="shared" si="3"/>
        <v>6513.4400000000005</v>
      </c>
      <c r="U100" s="50">
        <f t="shared" si="8"/>
        <v>1.5528877207583098E-3</v>
      </c>
    </row>
    <row r="101" spans="1:21" ht="15.95" customHeight="1" x14ac:dyDescent="0.25">
      <c r="A101" s="35" t="s">
        <v>131</v>
      </c>
      <c r="B101" s="51" t="s">
        <v>193</v>
      </c>
      <c r="C101" s="25">
        <v>11686.58</v>
      </c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>
        <f t="shared" si="9"/>
        <v>11686.58</v>
      </c>
      <c r="S101" s="90">
        <f>+'[1]EGR MARZO 2026'!$Q$84</f>
        <v>838.04</v>
      </c>
      <c r="T101" s="25">
        <f t="shared" si="3"/>
        <v>10848.54</v>
      </c>
      <c r="U101" s="50">
        <f t="shared" si="8"/>
        <v>5.8357938363421248E-4</v>
      </c>
    </row>
    <row r="102" spans="1:21" ht="15.95" customHeight="1" x14ac:dyDescent="0.25">
      <c r="A102" s="35" t="s">
        <v>132</v>
      </c>
      <c r="B102" s="51" t="s">
        <v>194</v>
      </c>
      <c r="C102" s="25">
        <v>75.569999999999993</v>
      </c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>
        <f t="shared" si="9"/>
        <v>75.569999999999993</v>
      </c>
      <c r="S102" s="90">
        <f>+'[1]EGR MARZO 2026'!$Q$85</f>
        <v>55</v>
      </c>
      <c r="T102" s="25">
        <f t="shared" ref="T102:T140" si="10">R102-S102</f>
        <v>20.569999999999993</v>
      </c>
      <c r="U102" s="50">
        <f t="shared" si="8"/>
        <v>3.8299921363994188E-5</v>
      </c>
    </row>
    <row r="103" spans="1:21" ht="15.95" customHeight="1" x14ac:dyDescent="0.25">
      <c r="A103" s="35" t="s">
        <v>133</v>
      </c>
      <c r="B103" s="51" t="s">
        <v>69</v>
      </c>
      <c r="C103" s="25">
        <v>699269.45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>
        <f t="shared" si="9"/>
        <v>699269.45</v>
      </c>
      <c r="S103" s="90">
        <f>+'[1]EGR MARZO 2026'!$Q$86</f>
        <v>247948.38</v>
      </c>
      <c r="T103" s="25">
        <f t="shared" si="10"/>
        <v>451321.06999999995</v>
      </c>
      <c r="U103" s="50">
        <f t="shared" si="8"/>
        <v>0.17266188102417726</v>
      </c>
    </row>
    <row r="104" spans="1:21" ht="15.95" customHeight="1" x14ac:dyDescent="0.25">
      <c r="A104" s="35">
        <v>272</v>
      </c>
      <c r="B104" s="51" t="s">
        <v>195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>
        <f t="shared" si="9"/>
        <v>0</v>
      </c>
      <c r="S104" s="90">
        <f>+'[1]EGR MARZO 2026'!$Q$87</f>
        <v>0</v>
      </c>
      <c r="T104" s="25">
        <f t="shared" si="10"/>
        <v>0</v>
      </c>
      <c r="U104" s="50">
        <f t="shared" si="8"/>
        <v>0</v>
      </c>
    </row>
    <row r="105" spans="1:21" ht="15.95" customHeight="1" x14ac:dyDescent="0.25">
      <c r="A105" s="35" t="s">
        <v>134</v>
      </c>
      <c r="B105" s="51" t="s">
        <v>196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>
        <f t="shared" si="9"/>
        <v>0</v>
      </c>
      <c r="S105" s="90">
        <f>+'[1]EGR MARZO 2026'!$Q$88</f>
        <v>0</v>
      </c>
      <c r="T105" s="25">
        <f t="shared" si="10"/>
        <v>0</v>
      </c>
      <c r="U105" s="50">
        <f t="shared" si="8"/>
        <v>0</v>
      </c>
    </row>
    <row r="106" spans="1:21" ht="15.95" customHeight="1" x14ac:dyDescent="0.25">
      <c r="A106" s="35">
        <v>274</v>
      </c>
      <c r="B106" s="51" t="s">
        <v>70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>
        <f t="shared" si="9"/>
        <v>0</v>
      </c>
      <c r="S106" s="90">
        <f>+'[1]EGR MARZO 2026'!$Q$89</f>
        <v>0</v>
      </c>
      <c r="T106" s="25">
        <f t="shared" si="10"/>
        <v>0</v>
      </c>
      <c r="U106" s="50">
        <f t="shared" si="8"/>
        <v>0</v>
      </c>
    </row>
    <row r="107" spans="1:21" ht="15.95" customHeight="1" x14ac:dyDescent="0.25">
      <c r="A107" s="35">
        <v>275</v>
      </c>
      <c r="B107" s="51" t="s">
        <v>197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>
        <f t="shared" si="9"/>
        <v>0</v>
      </c>
      <c r="S107" s="90">
        <f>+'[1]EGR MARZO 2026'!$Q$90</f>
        <v>0</v>
      </c>
      <c r="T107" s="25">
        <f t="shared" si="10"/>
        <v>0</v>
      </c>
      <c r="U107" s="50">
        <f t="shared" si="8"/>
        <v>0</v>
      </c>
    </row>
    <row r="108" spans="1:21" ht="15.95" customHeight="1" x14ac:dyDescent="0.25">
      <c r="A108" s="35">
        <v>279</v>
      </c>
      <c r="B108" s="51" t="s">
        <v>198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>
        <f t="shared" si="9"/>
        <v>0</v>
      </c>
      <c r="S108" s="90">
        <f>+'[1]EGR MARZO 2026'!$Q$91</f>
        <v>0</v>
      </c>
      <c r="T108" s="25">
        <f t="shared" si="10"/>
        <v>0</v>
      </c>
      <c r="U108" s="50">
        <f t="shared" si="8"/>
        <v>0</v>
      </c>
    </row>
    <row r="109" spans="1:21" ht="15.95" customHeight="1" x14ac:dyDescent="0.25">
      <c r="A109" s="35">
        <v>281</v>
      </c>
      <c r="B109" s="51" t="s">
        <v>199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>
        <f t="shared" si="9"/>
        <v>0</v>
      </c>
      <c r="S109" s="90">
        <f>+'[1]EGR MARZO 2026'!$Q$92</f>
        <v>0</v>
      </c>
      <c r="T109" s="25">
        <f t="shared" si="10"/>
        <v>0</v>
      </c>
      <c r="U109" s="50">
        <f t="shared" si="8"/>
        <v>0</v>
      </c>
    </row>
    <row r="110" spans="1:21" ht="15.95" customHeight="1" x14ac:dyDescent="0.25">
      <c r="A110" s="35" t="s">
        <v>135</v>
      </c>
      <c r="B110" s="51" t="s">
        <v>200</v>
      </c>
      <c r="C110" s="25">
        <v>2894.83</v>
      </c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>
        <f t="shared" si="9"/>
        <v>2894.83</v>
      </c>
      <c r="S110" s="90">
        <f>+'[1]EGR MARZO 2026'!$Q$93</f>
        <v>1210.5</v>
      </c>
      <c r="T110" s="25">
        <f t="shared" si="10"/>
        <v>1684.33</v>
      </c>
      <c r="U110" s="50">
        <f t="shared" si="8"/>
        <v>8.4294645111118109E-4</v>
      </c>
    </row>
    <row r="111" spans="1:21" ht="15.95" customHeight="1" x14ac:dyDescent="0.25">
      <c r="A111" s="35" t="s">
        <v>136</v>
      </c>
      <c r="B111" s="51" t="s">
        <v>71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>
        <f t="shared" si="9"/>
        <v>0</v>
      </c>
      <c r="S111" s="90">
        <f>+'[1]EGR MARZO 2026'!$Q$94</f>
        <v>0</v>
      </c>
      <c r="T111" s="25">
        <f t="shared" si="10"/>
        <v>0</v>
      </c>
      <c r="U111" s="50">
        <f t="shared" si="8"/>
        <v>0</v>
      </c>
    </row>
    <row r="112" spans="1:21" ht="15.95" customHeight="1" x14ac:dyDescent="0.25">
      <c r="A112" s="35" t="s">
        <v>137</v>
      </c>
      <c r="B112" s="51" t="s">
        <v>72</v>
      </c>
      <c r="C112" s="25">
        <v>816890</v>
      </c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>
        <f t="shared" si="9"/>
        <v>816890</v>
      </c>
      <c r="S112" s="90">
        <f>+'[1]EGR MARZO 2026'!$Q$95</f>
        <v>0</v>
      </c>
      <c r="T112" s="25">
        <f t="shared" si="10"/>
        <v>816890</v>
      </c>
      <c r="U112" s="50">
        <f t="shared" si="8"/>
        <v>0</v>
      </c>
    </row>
    <row r="113" spans="1:21" ht="15.95" customHeight="1" x14ac:dyDescent="0.25">
      <c r="A113" s="35">
        <v>286</v>
      </c>
      <c r="B113" s="51" t="s">
        <v>201</v>
      </c>
      <c r="C113" s="25">
        <v>1376.54</v>
      </c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>
        <f t="shared" si="9"/>
        <v>1376.54</v>
      </c>
      <c r="S113" s="90">
        <f>+'[1]EGR MARZO 2026'!$Q$96</f>
        <v>664.99</v>
      </c>
      <c r="T113" s="25">
        <f t="shared" si="10"/>
        <v>711.55</v>
      </c>
      <c r="U113" s="50">
        <f t="shared" si="8"/>
        <v>4.6307390377895444E-4</v>
      </c>
    </row>
    <row r="114" spans="1:21" ht="15.95" customHeight="1" x14ac:dyDescent="0.25">
      <c r="A114" s="35">
        <v>289</v>
      </c>
      <c r="B114" s="51" t="s">
        <v>202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>
        <f t="shared" si="9"/>
        <v>0</v>
      </c>
      <c r="S114" s="90">
        <f>+'[1]EGR MARZO 2026'!$Q$97</f>
        <v>0</v>
      </c>
      <c r="T114" s="25">
        <f t="shared" si="10"/>
        <v>0</v>
      </c>
      <c r="U114" s="50">
        <f t="shared" si="8"/>
        <v>0</v>
      </c>
    </row>
    <row r="115" spans="1:21" ht="15.95" customHeight="1" x14ac:dyDescent="0.25">
      <c r="A115" s="35" t="s">
        <v>138</v>
      </c>
      <c r="B115" s="51" t="s">
        <v>73</v>
      </c>
      <c r="C115" s="25">
        <v>5229.67</v>
      </c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>
        <f t="shared" si="9"/>
        <v>5229.67</v>
      </c>
      <c r="S115" s="90">
        <f>+'[1]EGR MARZO 2026'!$Q$98</f>
        <v>3796.7</v>
      </c>
      <c r="T115" s="25">
        <f t="shared" si="10"/>
        <v>1432.9700000000003</v>
      </c>
      <c r="U115" s="50">
        <f t="shared" si="8"/>
        <v>2.6438783898668494E-3</v>
      </c>
    </row>
    <row r="116" spans="1:21" ht="33" customHeight="1" x14ac:dyDescent="0.25">
      <c r="A116" s="35" t="s">
        <v>139</v>
      </c>
      <c r="B116" s="51" t="s">
        <v>203</v>
      </c>
      <c r="C116" s="25">
        <v>3031.22</v>
      </c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>
        <f t="shared" si="9"/>
        <v>3031.22</v>
      </c>
      <c r="S116" s="90">
        <f>+'[1]EGR MARZO 2026'!$Q$99</f>
        <v>910</v>
      </c>
      <c r="T116" s="25">
        <f t="shared" si="10"/>
        <v>2121.2199999999998</v>
      </c>
      <c r="U116" s="50">
        <f t="shared" si="8"/>
        <v>6.3368960802244923E-4</v>
      </c>
    </row>
    <row r="117" spans="1:21" ht="15.95" customHeight="1" x14ac:dyDescent="0.25">
      <c r="A117" s="35" t="s">
        <v>140</v>
      </c>
      <c r="B117" s="51" t="s">
        <v>74</v>
      </c>
      <c r="C117" s="25">
        <v>502171.55</v>
      </c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>
        <f t="shared" si="9"/>
        <v>502171.55</v>
      </c>
      <c r="S117" s="90">
        <f>+'[1]EGR MARZO 2026'!$Q$100</f>
        <v>7396.2</v>
      </c>
      <c r="T117" s="25">
        <f t="shared" si="10"/>
        <v>494775.35</v>
      </c>
      <c r="U117" s="50">
        <f t="shared" si="8"/>
        <v>5.1504341525886142E-3</v>
      </c>
    </row>
    <row r="118" spans="1:21" ht="15.95" customHeight="1" x14ac:dyDescent="0.25">
      <c r="A118" s="35" t="s">
        <v>141</v>
      </c>
      <c r="B118" s="51" t="s">
        <v>75</v>
      </c>
      <c r="C118" s="25">
        <v>1119.47</v>
      </c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>
        <f t="shared" si="9"/>
        <v>1119.47</v>
      </c>
      <c r="S118" s="90">
        <f>+'[1]EGR MARZO 2026'!$Q$101</f>
        <v>0</v>
      </c>
      <c r="T118" s="25">
        <f t="shared" si="10"/>
        <v>1119.47</v>
      </c>
      <c r="U118" s="50">
        <f t="shared" si="8"/>
        <v>0</v>
      </c>
    </row>
    <row r="119" spans="1:21" ht="51" customHeight="1" x14ac:dyDescent="0.25">
      <c r="A119" s="35" t="s">
        <v>142</v>
      </c>
      <c r="B119" s="51" t="s">
        <v>204</v>
      </c>
      <c r="C119" s="25">
        <v>38229.32</v>
      </c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>
        <f t="shared" si="9"/>
        <v>38229.32</v>
      </c>
      <c r="S119" s="90">
        <f>+'[1]EGR MARZO 2026'!$Q$102</f>
        <v>22629</v>
      </c>
      <c r="T119" s="25">
        <f t="shared" si="10"/>
        <v>15600.32</v>
      </c>
      <c r="U119" s="50">
        <f t="shared" si="8"/>
        <v>1.5757980373560444E-2</v>
      </c>
    </row>
    <row r="120" spans="1:21" ht="15.95" customHeight="1" x14ac:dyDescent="0.25">
      <c r="A120" s="35" t="s">
        <v>143</v>
      </c>
      <c r="B120" s="51" t="s">
        <v>76</v>
      </c>
      <c r="C120" s="25">
        <v>67651.27</v>
      </c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>
        <f t="shared" si="9"/>
        <v>67651.27</v>
      </c>
      <c r="S120" s="90">
        <f>+'[1]EGR MARZO 2026'!$Q$103</f>
        <v>27573.83</v>
      </c>
      <c r="T120" s="25">
        <f t="shared" si="10"/>
        <v>40077.440000000002</v>
      </c>
      <c r="U120" s="50">
        <f t="shared" si="8"/>
        <v>1.9201373103711707E-2</v>
      </c>
    </row>
    <row r="121" spans="1:21" ht="15.95" customHeight="1" x14ac:dyDescent="0.25">
      <c r="A121" s="35" t="s">
        <v>144</v>
      </c>
      <c r="B121" s="51" t="s">
        <v>77</v>
      </c>
      <c r="C121" s="25">
        <v>18054.5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>
        <f t="shared" si="9"/>
        <v>18054.5</v>
      </c>
      <c r="S121" s="90">
        <f>+'[1]EGR MARZO 2026'!$Q$104</f>
        <v>642.21</v>
      </c>
      <c r="T121" s="25">
        <f t="shared" si="10"/>
        <v>17412.29</v>
      </c>
      <c r="U121" s="50">
        <f t="shared" si="8"/>
        <v>4.4721077271219465E-4</v>
      </c>
    </row>
    <row r="122" spans="1:21" ht="15.95" customHeight="1" x14ac:dyDescent="0.25">
      <c r="A122" s="35"/>
      <c r="B122" s="51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90"/>
      <c r="T122" s="25"/>
      <c r="U122" s="50"/>
    </row>
    <row r="123" spans="1:21" ht="15.95" customHeight="1" x14ac:dyDescent="0.25">
      <c r="A123" s="35"/>
      <c r="B123" s="51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90"/>
      <c r="T123" s="25"/>
      <c r="U123" s="50"/>
    </row>
    <row r="124" spans="1:21" ht="15.95" customHeight="1" x14ac:dyDescent="0.25">
      <c r="A124" s="35"/>
      <c r="B124" s="51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90"/>
      <c r="T124" s="25"/>
      <c r="U124" s="50"/>
    </row>
    <row r="125" spans="1:21" ht="15.95" customHeight="1" x14ac:dyDescent="0.25">
      <c r="A125" s="72">
        <v>3</v>
      </c>
      <c r="B125" s="55" t="s">
        <v>78</v>
      </c>
      <c r="C125" s="23">
        <v>0</v>
      </c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>
        <f t="shared" si="9"/>
        <v>0</v>
      </c>
      <c r="S125" s="90"/>
      <c r="T125" s="25"/>
      <c r="U125" s="50"/>
    </row>
    <row r="126" spans="1:21" ht="15.95" customHeight="1" x14ac:dyDescent="0.25">
      <c r="A126" s="35" t="s">
        <v>205</v>
      </c>
      <c r="B126" s="51" t="s">
        <v>206</v>
      </c>
      <c r="C126" s="25">
        <v>26358.85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>
        <f t="shared" si="9"/>
        <v>26358.85</v>
      </c>
      <c r="S126" s="90">
        <f>+'[1]EGR MARZO 2026'!$Q$121</f>
        <v>3897</v>
      </c>
      <c r="T126" s="25">
        <f t="shared" si="10"/>
        <v>22461.85</v>
      </c>
      <c r="U126" s="50">
        <f>S126/$S$145</f>
        <v>2.7137235191906427E-3</v>
      </c>
    </row>
    <row r="127" spans="1:21" ht="33" customHeight="1" x14ac:dyDescent="0.25">
      <c r="A127" s="35" t="s">
        <v>79</v>
      </c>
      <c r="B127" s="51" t="s">
        <v>207</v>
      </c>
      <c r="C127" s="25">
        <v>0</v>
      </c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>
        <f t="shared" si="9"/>
        <v>0</v>
      </c>
      <c r="S127" s="90">
        <f>+'[1]EGR MARZO 2026'!$Q$122</f>
        <v>0</v>
      </c>
      <c r="T127" s="25">
        <f t="shared" si="10"/>
        <v>0</v>
      </c>
      <c r="U127" s="50">
        <f>S127/$S$145</f>
        <v>0</v>
      </c>
    </row>
    <row r="128" spans="1:21" ht="15.95" customHeight="1" x14ac:dyDescent="0.25">
      <c r="A128" s="35" t="s">
        <v>208</v>
      </c>
      <c r="B128" s="51" t="s">
        <v>209</v>
      </c>
      <c r="C128" s="25">
        <v>2010873.6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>
        <f t="shared" si="9"/>
        <v>2010873.6</v>
      </c>
      <c r="S128" s="90">
        <f>+'[1]EGR MARZO 2026'!$Q$123</f>
        <v>0</v>
      </c>
      <c r="T128" s="25">
        <f t="shared" si="10"/>
        <v>2010873.6</v>
      </c>
      <c r="U128" s="50">
        <f>S128/$S$145</f>
        <v>0</v>
      </c>
    </row>
    <row r="129" spans="1:21" ht="15.95" customHeight="1" x14ac:dyDescent="0.25">
      <c r="A129" s="35">
        <v>325</v>
      </c>
      <c r="B129" s="51" t="s">
        <v>241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>
        <f t="shared" si="9"/>
        <v>0</v>
      </c>
      <c r="S129" s="90">
        <f>+'[1]EGR MARZO 2026'!$Q$124</f>
        <v>0</v>
      </c>
      <c r="T129" s="25">
        <f t="shared" si="10"/>
        <v>0</v>
      </c>
      <c r="U129" s="50">
        <f>S129/$S$145</f>
        <v>0</v>
      </c>
    </row>
    <row r="130" spans="1:21" ht="15.95" customHeight="1" x14ac:dyDescent="0.25">
      <c r="A130" s="35" t="s">
        <v>210</v>
      </c>
      <c r="B130" s="51" t="s">
        <v>211</v>
      </c>
      <c r="C130" s="25">
        <v>2133.6</v>
      </c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>
        <f t="shared" si="9"/>
        <v>2133.6</v>
      </c>
      <c r="S130" s="90">
        <f>+'[1]EGR MARZO 2026'!$Q$125</f>
        <v>0</v>
      </c>
      <c r="T130" s="25">
        <f t="shared" si="10"/>
        <v>2133.6</v>
      </c>
      <c r="U130" s="50">
        <f>S130/$S$145</f>
        <v>0</v>
      </c>
    </row>
    <row r="131" spans="1:21" ht="15.95" customHeight="1" x14ac:dyDescent="0.25">
      <c r="A131" s="35">
        <v>328</v>
      </c>
      <c r="B131" s="51" t="s">
        <v>228</v>
      </c>
      <c r="C131" s="25">
        <v>24042.37</v>
      </c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>
        <f t="shared" si="9"/>
        <v>24042.37</v>
      </c>
      <c r="S131" s="90">
        <f>+'[1]EGR MARZO 2026'!$Q$126</f>
        <v>0</v>
      </c>
      <c r="T131" s="25">
        <f t="shared" si="10"/>
        <v>24042.37</v>
      </c>
      <c r="U131" s="50">
        <f>+S131/S145</f>
        <v>0</v>
      </c>
    </row>
    <row r="132" spans="1:21" ht="15.95" customHeight="1" x14ac:dyDescent="0.25">
      <c r="A132" s="35" t="s">
        <v>212</v>
      </c>
      <c r="B132" s="51" t="s">
        <v>213</v>
      </c>
      <c r="C132" s="25">
        <v>6346.19</v>
      </c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>
        <f t="shared" si="9"/>
        <v>6346.19</v>
      </c>
      <c r="S132" s="90">
        <f>+'[1]EGR MARZO 2026'!$Q$127</f>
        <v>0</v>
      </c>
      <c r="T132" s="25">
        <f t="shared" si="10"/>
        <v>6346.19</v>
      </c>
      <c r="U132" s="50">
        <f>S132/$S$145</f>
        <v>0</v>
      </c>
    </row>
    <row r="133" spans="1:21" ht="32.25" customHeight="1" x14ac:dyDescent="0.25">
      <c r="A133" s="35" t="s">
        <v>214</v>
      </c>
      <c r="B133" s="51" t="s">
        <v>215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>
        <f t="shared" si="9"/>
        <v>0</v>
      </c>
      <c r="S133" s="90">
        <f>+'[1]EGR MARZO 2026'!$Q$128</f>
        <v>0</v>
      </c>
      <c r="T133" s="25">
        <f t="shared" si="10"/>
        <v>0</v>
      </c>
      <c r="U133" s="50">
        <f>S133/$S$145</f>
        <v>0</v>
      </c>
    </row>
    <row r="134" spans="1:21" ht="15.95" customHeight="1" x14ac:dyDescent="0.25">
      <c r="A134" s="35"/>
      <c r="B134" s="51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>
        <f t="shared" si="9"/>
        <v>0</v>
      </c>
      <c r="S134" s="90"/>
      <c r="T134" s="25"/>
      <c r="U134" s="50"/>
    </row>
    <row r="135" spans="1:21" ht="15.95" customHeight="1" x14ac:dyDescent="0.25">
      <c r="A135" s="35"/>
      <c r="B135" s="51"/>
      <c r="C135" s="25">
        <v>0</v>
      </c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>
        <f t="shared" si="9"/>
        <v>0</v>
      </c>
      <c r="S135" s="90"/>
      <c r="T135" s="25"/>
      <c r="U135" s="50"/>
    </row>
    <row r="136" spans="1:21" ht="15.95" customHeight="1" x14ac:dyDescent="0.25">
      <c r="A136" s="72">
        <v>4</v>
      </c>
      <c r="B136" s="55" t="s">
        <v>80</v>
      </c>
      <c r="C136" s="23">
        <v>0</v>
      </c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>
        <f t="shared" si="9"/>
        <v>0</v>
      </c>
      <c r="S136" s="90"/>
      <c r="T136" s="25"/>
      <c r="U136" s="50"/>
    </row>
    <row r="137" spans="1:21" ht="15.95" customHeight="1" x14ac:dyDescent="0.25">
      <c r="A137" s="35" t="s">
        <v>216</v>
      </c>
      <c r="B137" s="51" t="s">
        <v>81</v>
      </c>
      <c r="C137" s="25">
        <v>185045</v>
      </c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>
        <f t="shared" si="9"/>
        <v>185045</v>
      </c>
      <c r="S137" s="90">
        <f>+'[1]EGR MARZO 2026'!$Q$132</f>
        <v>0</v>
      </c>
      <c r="T137" s="25">
        <f t="shared" si="10"/>
        <v>185045</v>
      </c>
      <c r="U137" s="50">
        <f>S137/$S$145</f>
        <v>0</v>
      </c>
    </row>
    <row r="138" spans="1:21" ht="15.95" customHeight="1" x14ac:dyDescent="0.25">
      <c r="A138" s="35" t="s">
        <v>217</v>
      </c>
      <c r="B138" s="51" t="s">
        <v>218</v>
      </c>
      <c r="C138" s="25">
        <v>8025</v>
      </c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>
        <f t="shared" si="9"/>
        <v>8025</v>
      </c>
      <c r="S138" s="90">
        <f>+'[1]EGR MARZO 2026'!$Q$133</f>
        <v>0</v>
      </c>
      <c r="T138" s="25">
        <f t="shared" si="10"/>
        <v>8025</v>
      </c>
      <c r="U138" s="50">
        <f>S138/$S$145</f>
        <v>0</v>
      </c>
    </row>
    <row r="139" spans="1:21" ht="15.95" customHeight="1" x14ac:dyDescent="0.25">
      <c r="A139" s="35" t="s">
        <v>219</v>
      </c>
      <c r="B139" s="51" t="s">
        <v>220</v>
      </c>
      <c r="C139" s="25">
        <v>48000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>
        <f t="shared" si="9"/>
        <v>48000</v>
      </c>
      <c r="S139" s="90">
        <f>+'[1]EGR MARZO 2026'!$Q$134</f>
        <v>1250</v>
      </c>
      <c r="T139" s="25">
        <f t="shared" si="10"/>
        <v>46750</v>
      </c>
      <c r="U139" s="50">
        <f>S139/$S$145</f>
        <v>8.7045275827259507E-4</v>
      </c>
    </row>
    <row r="140" spans="1:21" ht="33" customHeight="1" x14ac:dyDescent="0.25">
      <c r="A140" s="35">
        <v>453</v>
      </c>
      <c r="B140" s="51" t="s">
        <v>240</v>
      </c>
      <c r="C140" s="25">
        <v>51000</v>
      </c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>
        <f t="shared" si="9"/>
        <v>51000</v>
      </c>
      <c r="S140" s="90">
        <f>+'[1]EGR MARZO 2026'!$Q$135</f>
        <v>0</v>
      </c>
      <c r="T140" s="25">
        <f t="shared" si="10"/>
        <v>51000</v>
      </c>
      <c r="U140" s="50"/>
    </row>
    <row r="141" spans="1:21" ht="33" customHeight="1" x14ac:dyDescent="0.25">
      <c r="A141" s="35" t="s">
        <v>221</v>
      </c>
      <c r="B141" s="51" t="s">
        <v>222</v>
      </c>
      <c r="C141" s="25">
        <v>13587.93</v>
      </c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>
        <f t="shared" si="9"/>
        <v>13587.93</v>
      </c>
      <c r="S141" s="90">
        <f>+'[1]EGR MARZO 2026'!$Q$136</f>
        <v>1912.18</v>
      </c>
      <c r="T141" s="25">
        <f>R141-S141</f>
        <v>11675.75</v>
      </c>
      <c r="U141" s="50">
        <f>S141/$S$145</f>
        <v>1.3315698842509527E-3</v>
      </c>
    </row>
    <row r="142" spans="1:21" ht="15.95" customHeight="1" x14ac:dyDescent="0.25">
      <c r="A142" s="35"/>
      <c r="B142" s="51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90"/>
      <c r="T142" s="25"/>
      <c r="U142" s="50"/>
    </row>
    <row r="143" spans="1:21" ht="15.95" customHeight="1" x14ac:dyDescent="0.25">
      <c r="A143" s="72">
        <v>9</v>
      </c>
      <c r="B143" s="55" t="s">
        <v>246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>
        <f t="shared" si="9"/>
        <v>0</v>
      </c>
      <c r="S143" s="90"/>
      <c r="T143" s="25"/>
      <c r="U143" s="50"/>
    </row>
    <row r="144" spans="1:21" ht="15.95" customHeight="1" thickBot="1" x14ac:dyDescent="0.3">
      <c r="A144" s="35">
        <v>913</v>
      </c>
      <c r="B144" s="51" t="s">
        <v>245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>
        <v>0</v>
      </c>
      <c r="S144" s="90"/>
      <c r="T144" s="25">
        <f>R144-S144</f>
        <v>0</v>
      </c>
      <c r="U144" s="50">
        <f>S144/$S$145</f>
        <v>0</v>
      </c>
    </row>
    <row r="145" spans="1:21" ht="18" customHeight="1" thickBot="1" x14ac:dyDescent="0.3">
      <c r="A145" s="29"/>
      <c r="B145" s="57" t="s">
        <v>88</v>
      </c>
      <c r="C145" s="30">
        <f t="shared" ref="C145:T145" si="11">SUM(C31:C144)</f>
        <v>13235255.300000003</v>
      </c>
      <c r="D145" s="30">
        <f t="shared" si="11"/>
        <v>0</v>
      </c>
      <c r="E145" s="30">
        <f t="shared" si="11"/>
        <v>0</v>
      </c>
      <c r="F145" s="30">
        <f t="shared" si="11"/>
        <v>0</v>
      </c>
      <c r="G145" s="30">
        <f t="shared" si="11"/>
        <v>0</v>
      </c>
      <c r="H145" s="30">
        <f t="shared" si="11"/>
        <v>0</v>
      </c>
      <c r="I145" s="30">
        <f t="shared" si="11"/>
        <v>0</v>
      </c>
      <c r="J145" s="30">
        <f t="shared" si="11"/>
        <v>0</v>
      </c>
      <c r="K145" s="30">
        <f t="shared" si="11"/>
        <v>0</v>
      </c>
      <c r="L145" s="30">
        <f t="shared" si="11"/>
        <v>0</v>
      </c>
      <c r="M145" s="30">
        <f t="shared" si="11"/>
        <v>0</v>
      </c>
      <c r="N145" s="30">
        <f>SUM(N31:N144)</f>
        <v>0</v>
      </c>
      <c r="O145" s="30">
        <f>SUM(O31:O144)</f>
        <v>0</v>
      </c>
      <c r="P145" s="30">
        <f>SUM(P31:P144)</f>
        <v>0</v>
      </c>
      <c r="Q145" s="30">
        <f>SUM(Q31:Q144)</f>
        <v>0</v>
      </c>
      <c r="R145" s="30">
        <f t="shared" si="11"/>
        <v>13235255.300000003</v>
      </c>
      <c r="S145" s="91">
        <f t="shared" si="11"/>
        <v>1436034.2799999998</v>
      </c>
      <c r="T145" s="30">
        <f t="shared" si="11"/>
        <v>11780488.520000003</v>
      </c>
      <c r="U145" s="36">
        <v>1</v>
      </c>
    </row>
    <row r="146" spans="1:21" ht="16.5" thickBot="1" x14ac:dyDescent="0.3">
      <c r="A146" s="37"/>
      <c r="B146" s="59"/>
      <c r="C146" s="46"/>
      <c r="D146" s="30">
        <f>+D26-D145</f>
        <v>0</v>
      </c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92"/>
      <c r="T146" s="38"/>
    </row>
    <row r="147" spans="1:21" x14ac:dyDescent="0.2">
      <c r="A147" s="37"/>
      <c r="C147" s="67"/>
      <c r="D147" s="6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92"/>
      <c r="T147" s="38"/>
    </row>
    <row r="148" spans="1:21" x14ac:dyDescent="0.2">
      <c r="A148" s="37"/>
      <c r="C148" s="67"/>
      <c r="D148" s="6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92"/>
      <c r="T148" s="38"/>
    </row>
    <row r="149" spans="1:21" ht="15.75" thickBot="1" x14ac:dyDescent="0.25">
      <c r="E149" s="10"/>
      <c r="F149" s="3"/>
      <c r="J149" s="9"/>
      <c r="K149" s="9"/>
      <c r="L149" s="9"/>
      <c r="M149" s="9"/>
      <c r="N149" s="9"/>
      <c r="O149" s="9"/>
      <c r="P149" s="9"/>
      <c r="Q149" s="9"/>
      <c r="R149" s="11"/>
      <c r="S149" s="93"/>
    </row>
    <row r="150" spans="1:21" ht="15.75" x14ac:dyDescent="0.25">
      <c r="A150" s="1" t="s">
        <v>82</v>
      </c>
      <c r="B150" s="61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93"/>
    </row>
    <row r="151" spans="1:21" ht="15.75" x14ac:dyDescent="0.25">
      <c r="A151" s="4" t="s">
        <v>2</v>
      </c>
      <c r="B151" s="52"/>
      <c r="C151" s="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93"/>
    </row>
    <row r="152" spans="1:21" ht="5.0999999999999996" customHeight="1" thickBot="1" x14ac:dyDescent="0.25">
      <c r="A152" s="7"/>
      <c r="B152" s="62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93"/>
    </row>
    <row r="153" spans="1:21" ht="6.95" customHeight="1" x14ac:dyDescent="0.2">
      <c r="A153" s="73"/>
      <c r="B153" s="59"/>
      <c r="C153" s="7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93"/>
    </row>
    <row r="154" spans="1:21" x14ac:dyDescent="0.2">
      <c r="A154" s="75" t="s">
        <v>83</v>
      </c>
      <c r="C154" s="7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93"/>
    </row>
    <row r="155" spans="1:21" ht="15.75" x14ac:dyDescent="0.25">
      <c r="A155" s="77" t="s">
        <v>259</v>
      </c>
      <c r="C155" s="78">
        <v>5662637.9900000002</v>
      </c>
      <c r="D155" s="3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93"/>
    </row>
    <row r="156" spans="1:21" x14ac:dyDescent="0.2">
      <c r="A156" s="77"/>
      <c r="C156" s="79"/>
      <c r="D156" s="3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93"/>
    </row>
    <row r="157" spans="1:21" x14ac:dyDescent="0.2">
      <c r="A157" s="77"/>
      <c r="C157" s="79"/>
      <c r="D157" s="3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93"/>
    </row>
    <row r="158" spans="1:21" x14ac:dyDescent="0.2">
      <c r="A158" s="77" t="s">
        <v>84</v>
      </c>
      <c r="C158" s="79">
        <f>S26</f>
        <v>1251062.97</v>
      </c>
      <c r="D158" s="3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93"/>
    </row>
    <row r="159" spans="1:21" x14ac:dyDescent="0.2">
      <c r="A159" s="77" t="s">
        <v>85</v>
      </c>
      <c r="C159" s="80">
        <f>-S145</f>
        <v>-1436034.2799999998</v>
      </c>
      <c r="D159" s="3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93"/>
    </row>
    <row r="160" spans="1:21" ht="15.75" x14ac:dyDescent="0.25">
      <c r="A160" s="81" t="s">
        <v>272</v>
      </c>
      <c r="B160" s="53"/>
      <c r="C160" s="78">
        <f>+C158+C159</f>
        <v>-184971.30999999982</v>
      </c>
      <c r="D160" s="3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93"/>
      <c r="T160" s="3"/>
    </row>
    <row r="161" spans="1:21" ht="15.75" x14ac:dyDescent="0.25">
      <c r="A161" s="81"/>
      <c r="B161" s="53"/>
      <c r="C161" s="78"/>
      <c r="D161" s="3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93"/>
    </row>
    <row r="162" spans="1:21" x14ac:dyDescent="0.2">
      <c r="A162" s="77"/>
      <c r="C162" s="79"/>
      <c r="D162" s="3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93"/>
    </row>
    <row r="163" spans="1:21" x14ac:dyDescent="0.2">
      <c r="A163" s="75" t="s">
        <v>86</v>
      </c>
      <c r="C163" s="79"/>
      <c r="D163" s="3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21" ht="15" customHeight="1" x14ac:dyDescent="0.2">
      <c r="A164" s="77"/>
      <c r="C164" s="79"/>
      <c r="D164" s="3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21" x14ac:dyDescent="0.2">
      <c r="A165" s="77" t="s">
        <v>273</v>
      </c>
      <c r="C165" s="79">
        <v>18498.400000000005</v>
      </c>
      <c r="D165" s="4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21" x14ac:dyDescent="0.2">
      <c r="A166" s="77"/>
      <c r="C166" s="79"/>
      <c r="D166" s="4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21" x14ac:dyDescent="0.2">
      <c r="A167" s="77" t="s">
        <v>275</v>
      </c>
      <c r="C167" s="79">
        <v>45.98</v>
      </c>
      <c r="D167" s="4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21" x14ac:dyDescent="0.2">
      <c r="A168" s="77" t="s">
        <v>276</v>
      </c>
      <c r="C168" s="80">
        <v>-0.01</v>
      </c>
      <c r="D168" s="8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21" ht="18.75" customHeight="1" x14ac:dyDescent="0.25">
      <c r="A169" s="81" t="s">
        <v>253</v>
      </c>
      <c r="B169" s="53" t="s">
        <v>252</v>
      </c>
      <c r="C169" s="78">
        <f>SUM(C162:C168)</f>
        <v>18544.370000000006</v>
      </c>
      <c r="D169" s="8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1" ht="25.5" customHeight="1" thickBot="1" x14ac:dyDescent="0.3">
      <c r="A170" s="83" t="s">
        <v>274</v>
      </c>
      <c r="B170" s="84"/>
      <c r="C170" s="85">
        <f>+C155+C160+C169</f>
        <v>5496211.0500000007</v>
      </c>
      <c r="D170" s="7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U170" s="3"/>
    </row>
    <row r="171" spans="1:21" ht="25.5" customHeight="1" x14ac:dyDescent="0.2">
      <c r="B171" s="8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21" x14ac:dyDescent="0.2">
      <c r="C172" s="11"/>
      <c r="D172" s="3"/>
      <c r="J172" s="9"/>
      <c r="K172" s="9"/>
      <c r="L172" s="9"/>
      <c r="M172" s="9"/>
      <c r="N172" s="9"/>
      <c r="O172" s="9"/>
      <c r="P172" s="9"/>
      <c r="Q172" s="9"/>
      <c r="R172" s="3"/>
    </row>
    <row r="173" spans="1:21" x14ac:dyDescent="0.2">
      <c r="C173" s="11"/>
      <c r="D173" s="3"/>
      <c r="J173" s="9"/>
      <c r="K173" s="9"/>
      <c r="L173" s="9"/>
      <c r="M173" s="9"/>
      <c r="N173" s="9"/>
      <c r="O173" s="9"/>
      <c r="P173" s="9"/>
      <c r="Q173" s="9"/>
      <c r="R173" s="3"/>
    </row>
    <row r="174" spans="1:21" x14ac:dyDescent="0.2">
      <c r="C174" s="11"/>
      <c r="D174" s="3"/>
      <c r="J174" s="9"/>
      <c r="K174" s="9"/>
      <c r="L174" s="9"/>
      <c r="M174" s="9"/>
      <c r="N174" s="9"/>
      <c r="O174" s="9"/>
      <c r="P174" s="9"/>
      <c r="Q174" s="9"/>
    </row>
    <row r="175" spans="1:21" x14ac:dyDescent="0.2">
      <c r="C175" s="11"/>
      <c r="D175" s="3"/>
      <c r="J175" s="9"/>
      <c r="K175" s="9"/>
      <c r="L175" s="9"/>
      <c r="M175" s="9"/>
      <c r="N175" s="9"/>
      <c r="O175" s="9"/>
      <c r="P175" s="9"/>
      <c r="Q175" s="9"/>
    </row>
    <row r="176" spans="1:21" x14ac:dyDescent="0.2">
      <c r="D176" s="3"/>
      <c r="J176" s="9"/>
      <c r="K176" s="9"/>
      <c r="L176" s="9"/>
      <c r="M176" s="9"/>
      <c r="N176" s="9"/>
      <c r="O176" s="9"/>
      <c r="P176" s="9"/>
      <c r="Q176" s="9"/>
    </row>
    <row r="177" spans="2:18" x14ac:dyDescent="0.2">
      <c r="D177" s="3"/>
      <c r="J177" s="9"/>
      <c r="K177" s="9"/>
      <c r="L177" s="9"/>
      <c r="M177" s="9"/>
      <c r="N177" s="9"/>
      <c r="O177" s="9"/>
      <c r="P177" s="9"/>
      <c r="Q177" s="9"/>
    </row>
    <row r="178" spans="2:18" x14ac:dyDescent="0.2">
      <c r="B178" s="60" t="s">
        <v>277</v>
      </c>
      <c r="C178" s="9" t="s">
        <v>236</v>
      </c>
      <c r="E178" s="49"/>
      <c r="G178" s="48"/>
      <c r="J178" s="49"/>
      <c r="K178" s="49"/>
      <c r="L178" s="9"/>
      <c r="M178" s="9"/>
      <c r="N178" s="9"/>
      <c r="O178" s="9"/>
      <c r="P178" s="49"/>
      <c r="Q178" s="49"/>
    </row>
    <row r="179" spans="2:18" x14ac:dyDescent="0.2">
      <c r="B179" s="60" t="s">
        <v>278</v>
      </c>
      <c r="C179" s="87" t="s">
        <v>238</v>
      </c>
      <c r="E179" s="49"/>
      <c r="G179" s="48"/>
      <c r="J179" s="48"/>
      <c r="K179" s="48"/>
      <c r="L179" s="9"/>
      <c r="M179" s="9"/>
      <c r="N179" s="9"/>
      <c r="O179" s="9"/>
      <c r="P179" s="48"/>
      <c r="Q179" s="48"/>
    </row>
    <row r="180" spans="2:18" x14ac:dyDescent="0.2">
      <c r="J180" s="9"/>
      <c r="K180" s="9"/>
      <c r="L180" s="9"/>
      <c r="M180" s="9"/>
      <c r="N180" s="9"/>
      <c r="O180" s="9"/>
      <c r="P180" s="9"/>
      <c r="Q180" s="9"/>
    </row>
    <row r="181" spans="2:18" x14ac:dyDescent="0.2">
      <c r="J181" s="9"/>
      <c r="K181" s="9"/>
      <c r="L181" s="9"/>
      <c r="M181" s="9"/>
      <c r="N181" s="9"/>
      <c r="O181" s="9"/>
      <c r="P181" s="9"/>
      <c r="Q181" s="9"/>
    </row>
    <row r="182" spans="2:18" ht="30" x14ac:dyDescent="0.2">
      <c r="B182" s="60" t="s">
        <v>237</v>
      </c>
      <c r="C182" s="9" t="s">
        <v>247</v>
      </c>
      <c r="J182" s="9"/>
      <c r="K182" s="9"/>
      <c r="L182" s="9"/>
      <c r="M182" s="9"/>
      <c r="N182" s="9"/>
      <c r="O182" s="9"/>
      <c r="P182" s="9"/>
      <c r="Q182" s="9"/>
    </row>
    <row r="183" spans="2:18" x14ac:dyDescent="0.2">
      <c r="B183" s="60" t="s">
        <v>234</v>
      </c>
      <c r="C183" s="87" t="s">
        <v>255</v>
      </c>
      <c r="I183" s="3"/>
      <c r="J183" s="9"/>
      <c r="K183" s="3"/>
      <c r="L183" s="9"/>
      <c r="M183" s="3"/>
      <c r="N183" s="3"/>
      <c r="O183" s="3"/>
      <c r="P183" s="3"/>
      <c r="Q183" s="3"/>
      <c r="R183" s="3"/>
    </row>
    <row r="184" spans="2:18" x14ac:dyDescent="0.2">
      <c r="I184" s="3"/>
      <c r="K184" s="44"/>
      <c r="M184" s="44"/>
      <c r="N184" s="44"/>
      <c r="O184" s="44"/>
      <c r="P184" s="44"/>
      <c r="Q184" s="44"/>
    </row>
    <row r="185" spans="2:18" x14ac:dyDescent="0.2">
      <c r="G185" s="41"/>
      <c r="I185" s="41"/>
      <c r="K185" s="45"/>
      <c r="M185" s="45"/>
      <c r="N185" s="45"/>
      <c r="O185" s="45"/>
      <c r="P185" s="45"/>
      <c r="Q185" s="45"/>
    </row>
    <row r="186" spans="2:18" x14ac:dyDescent="0.2">
      <c r="G186" s="41"/>
      <c r="I186" s="41"/>
      <c r="K186" s="45"/>
      <c r="M186" s="45"/>
      <c r="N186" s="45"/>
      <c r="O186" s="45"/>
      <c r="P186" s="45"/>
      <c r="Q186" s="45"/>
      <c r="R186" s="3"/>
    </row>
    <row r="187" spans="2:18" x14ac:dyDescent="0.2">
      <c r="G187" s="41"/>
      <c r="R187" s="3"/>
    </row>
    <row r="188" spans="2:18" x14ac:dyDescent="0.2">
      <c r="G188" s="41"/>
    </row>
    <row r="189" spans="2:18" x14ac:dyDescent="0.2">
      <c r="G189" s="41"/>
    </row>
    <row r="190" spans="2:18" x14ac:dyDescent="0.2">
      <c r="G190" s="41"/>
      <c r="R190" s="3"/>
    </row>
    <row r="191" spans="2:18" x14ac:dyDescent="0.2">
      <c r="G191" s="41"/>
    </row>
    <row r="192" spans="2:18" x14ac:dyDescent="0.2">
      <c r="G192" s="41"/>
    </row>
    <row r="193" spans="7:7" x14ac:dyDescent="0.2">
      <c r="G193" s="41"/>
    </row>
    <row r="194" spans="7:7" x14ac:dyDescent="0.2">
      <c r="G194" s="41"/>
    </row>
    <row r="195" spans="7:7" x14ac:dyDescent="0.2">
      <c r="G195" s="41"/>
    </row>
    <row r="196" spans="7:7" x14ac:dyDescent="0.2">
      <c r="G196" s="41"/>
    </row>
    <row r="197" spans="7:7" x14ac:dyDescent="0.2">
      <c r="G197" s="41"/>
    </row>
    <row r="198" spans="7:7" x14ac:dyDescent="0.2">
      <c r="G198" s="41"/>
    </row>
    <row r="199" spans="7:7" x14ac:dyDescent="0.2">
      <c r="G199" s="41"/>
    </row>
    <row r="200" spans="7:7" x14ac:dyDescent="0.2">
      <c r="G200" s="41"/>
    </row>
    <row r="201" spans="7:7" x14ac:dyDescent="0.2">
      <c r="G201" s="41"/>
    </row>
    <row r="202" spans="7:7" x14ac:dyDescent="0.2">
      <c r="G202" s="41"/>
    </row>
  </sheetData>
  <mergeCells count="7">
    <mergeCell ref="S6:S7"/>
    <mergeCell ref="B6:B7"/>
    <mergeCell ref="H6:I6"/>
    <mergeCell ref="J6:K6"/>
    <mergeCell ref="L6:M6"/>
    <mergeCell ref="N6:O6"/>
    <mergeCell ref="P6:Q6"/>
  </mergeCells>
  <pageMargins left="1.2204724409448819" right="0.23622047244094491" top="0.74803149606299213" bottom="0.74803149606299213" header="0.31496062992125984" footer="0.31496062992125984"/>
  <pageSetup scale="67" fitToHeight="0" orientation="landscape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216A-81DB-4B07-96E2-AB9B56672E88}">
  <dimension ref="A1:V209"/>
  <sheetViews>
    <sheetView zoomScale="110" zoomScaleNormal="110" workbookViewId="0">
      <pane xSplit="2" ySplit="7" topLeftCell="C9" activePane="bottomRight" state="frozen"/>
      <selection pane="topRight" activeCell="C1" sqref="C1"/>
      <selection pane="bottomLeft" activeCell="A8" sqref="A8"/>
      <selection pane="bottomRight" activeCell="S10" sqref="S10"/>
    </sheetView>
  </sheetViews>
  <sheetFormatPr baseColWidth="10" defaultColWidth="11.42578125" defaultRowHeight="15" x14ac:dyDescent="0.2"/>
  <cols>
    <col min="1" max="1" width="13.42578125" style="9" customWidth="1"/>
    <col min="2" max="2" width="50.7109375" style="60" customWidth="1"/>
    <col min="3" max="3" width="16.42578125" style="9" customWidth="1"/>
    <col min="4" max="4" width="15.7109375" style="9" customWidth="1"/>
    <col min="5" max="5" width="18.5703125" style="9" customWidth="1"/>
    <col min="6" max="6" width="22.85546875" style="9" hidden="1" customWidth="1"/>
    <col min="7" max="7" width="14.5703125" style="9" hidden="1" customWidth="1"/>
    <col min="8" max="8" width="16.42578125" style="9" hidden="1" customWidth="1"/>
    <col min="9" max="9" width="14.140625" style="9" hidden="1" customWidth="1"/>
    <col min="10" max="10" width="13.140625" style="39" hidden="1" customWidth="1"/>
    <col min="11" max="11" width="14.7109375" style="39" hidden="1" customWidth="1"/>
    <col min="12" max="12" width="13.42578125" style="39" hidden="1" customWidth="1"/>
    <col min="13" max="17" width="14.42578125" style="39" hidden="1" customWidth="1"/>
    <col min="18" max="18" width="16.42578125" style="9" customWidth="1"/>
    <col min="19" max="19" width="18.28515625" style="9" customWidth="1"/>
    <col min="20" max="20" width="16.42578125" style="9" customWidth="1"/>
    <col min="21" max="21" width="13.28515625" style="9" customWidth="1"/>
    <col min="22" max="22" width="14.140625" style="9" bestFit="1" customWidth="1"/>
    <col min="23" max="16384" width="11.42578125" style="9"/>
  </cols>
  <sheetData>
    <row r="1" spans="1:21" ht="15.75" x14ac:dyDescent="0.25">
      <c r="A1" s="5" t="s">
        <v>0</v>
      </c>
      <c r="B1" s="5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2"/>
    </row>
    <row r="2" spans="1:21" ht="15.75" x14ac:dyDescent="0.25">
      <c r="A2" s="5" t="s">
        <v>1</v>
      </c>
      <c r="B2" s="5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2"/>
    </row>
    <row r="3" spans="1:21" ht="15.75" x14ac:dyDescent="0.25">
      <c r="A3" s="5" t="s">
        <v>263</v>
      </c>
      <c r="B3" s="5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2"/>
    </row>
    <row r="4" spans="1:21" ht="15.75" x14ac:dyDescent="0.25">
      <c r="A4" s="5" t="s">
        <v>2</v>
      </c>
      <c r="B4" s="5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2"/>
    </row>
    <row r="5" spans="1:21" ht="16.5" thickBot="1" x14ac:dyDescent="0.3">
      <c r="A5" s="12"/>
      <c r="B5" s="5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6.5" thickBot="1" x14ac:dyDescent="0.3">
      <c r="A6" s="13" t="s">
        <v>3</v>
      </c>
      <c r="B6" s="100" t="s">
        <v>4</v>
      </c>
      <c r="C6" s="13" t="s">
        <v>5</v>
      </c>
      <c r="D6" s="14" t="s">
        <v>6</v>
      </c>
      <c r="E6" s="15"/>
      <c r="F6" s="14" t="s">
        <v>6</v>
      </c>
      <c r="G6" s="15"/>
      <c r="H6" s="102" t="s">
        <v>7</v>
      </c>
      <c r="I6" s="103"/>
      <c r="J6" s="102" t="s">
        <v>242</v>
      </c>
      <c r="K6" s="103"/>
      <c r="L6" s="102" t="s">
        <v>231</v>
      </c>
      <c r="M6" s="103"/>
      <c r="N6" s="102" t="s">
        <v>244</v>
      </c>
      <c r="O6" s="103"/>
      <c r="P6" s="102" t="s">
        <v>250</v>
      </c>
      <c r="Q6" s="103"/>
      <c r="R6" s="13" t="s">
        <v>5</v>
      </c>
      <c r="S6" s="98" t="s">
        <v>251</v>
      </c>
      <c r="T6" s="13" t="s">
        <v>8</v>
      </c>
      <c r="U6" s="13" t="s">
        <v>9</v>
      </c>
    </row>
    <row r="7" spans="1:21" ht="16.5" thickBot="1" x14ac:dyDescent="0.3">
      <c r="A7" s="16" t="s">
        <v>10</v>
      </c>
      <c r="B7" s="101"/>
      <c r="C7" s="16" t="s">
        <v>11</v>
      </c>
      <c r="D7" s="17" t="s">
        <v>12</v>
      </c>
      <c r="E7" s="17" t="s">
        <v>13</v>
      </c>
      <c r="F7" s="17" t="s">
        <v>12</v>
      </c>
      <c r="G7" s="17" t="s">
        <v>13</v>
      </c>
      <c r="H7" s="17" t="s">
        <v>12</v>
      </c>
      <c r="I7" s="18" t="s">
        <v>13</v>
      </c>
      <c r="J7" s="17" t="s">
        <v>12</v>
      </c>
      <c r="K7" s="18" t="s">
        <v>13</v>
      </c>
      <c r="L7" s="17" t="s">
        <v>12</v>
      </c>
      <c r="M7" s="18" t="s">
        <v>13</v>
      </c>
      <c r="N7" s="17" t="s">
        <v>12</v>
      </c>
      <c r="O7" s="18" t="s">
        <v>13</v>
      </c>
      <c r="P7" s="17" t="s">
        <v>12</v>
      </c>
      <c r="Q7" s="18" t="s">
        <v>13</v>
      </c>
      <c r="R7" s="16" t="s">
        <v>14</v>
      </c>
      <c r="S7" s="99"/>
      <c r="T7" s="16" t="s">
        <v>15</v>
      </c>
      <c r="U7" s="16" t="s">
        <v>16</v>
      </c>
    </row>
    <row r="8" spans="1:21" ht="15.95" customHeight="1" x14ac:dyDescent="0.25">
      <c r="A8" s="19"/>
      <c r="B8" s="54"/>
      <c r="C8" s="20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20"/>
      <c r="S8" s="20"/>
      <c r="T8" s="20"/>
      <c r="U8" s="21"/>
    </row>
    <row r="9" spans="1:21" ht="15.95" customHeight="1" x14ac:dyDescent="0.25">
      <c r="A9" s="22" t="s">
        <v>254</v>
      </c>
      <c r="B9" s="55" t="s">
        <v>174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4"/>
    </row>
    <row r="10" spans="1:21" ht="15.95" customHeight="1" x14ac:dyDescent="0.25">
      <c r="A10" s="26" t="s">
        <v>17</v>
      </c>
      <c r="B10" s="51" t="s">
        <v>175</v>
      </c>
      <c r="C10" s="25">
        <v>37000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>
        <f>C10+D10-E10+F10-G10+H10-I10+J10-K10+L10-M10+N10-O10+P10-Q10</f>
        <v>37000</v>
      </c>
      <c r="S10" s="25">
        <f>+'[1]ING ABRIL 2026'!$Q$9</f>
        <v>25915</v>
      </c>
      <c r="T10" s="25">
        <f t="shared" ref="T10:T22" si="0">R10-S10</f>
        <v>11085</v>
      </c>
      <c r="U10" s="50">
        <f>S10/$S$26</f>
        <v>1.1742630360982005E-2</v>
      </c>
    </row>
    <row r="11" spans="1:21" ht="15.95" hidden="1" customHeight="1" x14ac:dyDescent="0.25">
      <c r="A11" s="26" t="s">
        <v>26</v>
      </c>
      <c r="B11" s="51" t="s">
        <v>27</v>
      </c>
      <c r="C11" s="25">
        <v>0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f>C11+D11-E11+F11-G11+J11-K11</f>
        <v>0</v>
      </c>
      <c r="S11" s="25"/>
      <c r="T11" s="25">
        <v>0</v>
      </c>
      <c r="U11" s="50"/>
    </row>
    <row r="12" spans="1:21" ht="15.75" customHeight="1" x14ac:dyDescent="0.25">
      <c r="A12" s="26" t="s">
        <v>18</v>
      </c>
      <c r="B12" s="51" t="s">
        <v>176</v>
      </c>
      <c r="C12" s="25">
        <v>54345.41</v>
      </c>
      <c r="D12" s="25">
        <v>42054.59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f t="shared" ref="R12:R25" si="1">C12+D12-E12+F12-G12+H12-I12+J12-K12+L12-M12+N12-O12+P12-Q12</f>
        <v>96400</v>
      </c>
      <c r="S12" s="25">
        <f>+'[1]ING ABRIL 2026'!$Q$11</f>
        <v>23585.919999999998</v>
      </c>
      <c r="T12" s="25">
        <f t="shared" si="0"/>
        <v>72814.080000000002</v>
      </c>
      <c r="U12" s="50">
        <f>S12/$S$26</f>
        <v>1.0687275334118953E-2</v>
      </c>
    </row>
    <row r="13" spans="1:21" ht="31.5" customHeight="1" x14ac:dyDescent="0.25">
      <c r="A13" s="26" t="s">
        <v>19</v>
      </c>
      <c r="B13" s="51" t="s">
        <v>177</v>
      </c>
      <c r="C13" s="25">
        <v>0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>
        <f>R13-S13</f>
        <v>0</v>
      </c>
      <c r="U13" s="50">
        <f>S13/$S$26</f>
        <v>0</v>
      </c>
    </row>
    <row r="14" spans="1:21" ht="15.95" customHeight="1" x14ac:dyDescent="0.25">
      <c r="A14" s="26"/>
      <c r="B14" s="55" t="s">
        <v>178</v>
      </c>
      <c r="C14" s="25">
        <v>0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>
        <f t="shared" si="1"/>
        <v>0</v>
      </c>
      <c r="S14" s="25"/>
      <c r="T14" s="25"/>
      <c r="U14" s="50"/>
    </row>
    <row r="15" spans="1:21" ht="15.95" customHeight="1" x14ac:dyDescent="0.25">
      <c r="A15" s="26" t="s">
        <v>179</v>
      </c>
      <c r="B15" s="51" t="s">
        <v>227</v>
      </c>
      <c r="C15" s="25">
        <v>86241.600000000006</v>
      </c>
      <c r="D15" s="25"/>
      <c r="E15" s="25">
        <v>241.6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>
        <f t="shared" si="1"/>
        <v>86000</v>
      </c>
      <c r="S15" s="25">
        <f>+'[1]ING ABRIL 2026'!$Q$17</f>
        <v>67501.320000000007</v>
      </c>
      <c r="T15" s="25">
        <f t="shared" si="0"/>
        <v>18498.679999999993</v>
      </c>
      <c r="U15" s="50">
        <f>S15/$S$26</f>
        <v>3.0586264697602235E-2</v>
      </c>
    </row>
    <row r="16" spans="1:21" ht="15.95" customHeight="1" x14ac:dyDescent="0.25">
      <c r="A16" s="22" t="s">
        <v>224</v>
      </c>
      <c r="B16" s="55" t="s">
        <v>225</v>
      </c>
      <c r="C16" s="25">
        <v>0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>
        <f t="shared" si="1"/>
        <v>0</v>
      </c>
      <c r="S16" s="25"/>
      <c r="T16" s="25"/>
      <c r="U16" s="50"/>
    </row>
    <row r="17" spans="1:22" ht="15.95" customHeight="1" x14ac:dyDescent="0.25">
      <c r="A17" s="22" t="s">
        <v>226</v>
      </c>
      <c r="B17" s="55" t="s">
        <v>223</v>
      </c>
      <c r="C17" s="25">
        <v>0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>
        <f t="shared" si="1"/>
        <v>0</v>
      </c>
      <c r="S17" s="25"/>
      <c r="T17" s="25"/>
      <c r="U17" s="50"/>
    </row>
    <row r="18" spans="1:22" ht="15.95" customHeight="1" x14ac:dyDescent="0.25">
      <c r="A18" s="26" t="s">
        <v>20</v>
      </c>
      <c r="B18" s="51" t="s">
        <v>21</v>
      </c>
      <c r="C18" s="25">
        <v>4771983.3099999996</v>
      </c>
      <c r="D18" s="25">
        <v>492643.21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>
        <f t="shared" si="1"/>
        <v>5264626.5199999996</v>
      </c>
      <c r="S18" s="25">
        <f>+'[1]ING ABRIL 2026'!$Q$23</f>
        <v>1715568.3</v>
      </c>
      <c r="T18" s="25">
        <f t="shared" si="0"/>
        <v>3549058.2199999997</v>
      </c>
      <c r="U18" s="50">
        <f>S18/$S$26</f>
        <v>0.77736000022837293</v>
      </c>
    </row>
    <row r="19" spans="1:22" ht="15.95" customHeight="1" x14ac:dyDescent="0.25">
      <c r="A19" s="26" t="s">
        <v>22</v>
      </c>
      <c r="B19" s="51" t="s">
        <v>29</v>
      </c>
      <c r="C19" s="25">
        <v>509218.59</v>
      </c>
      <c r="D19" s="25"/>
      <c r="E19" s="25">
        <v>268136.98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f t="shared" si="1"/>
        <v>241081.61000000004</v>
      </c>
      <c r="S19" s="25">
        <f>+'[1]ING ABRIL 2026'!$Q$24</f>
        <v>0</v>
      </c>
      <c r="T19" s="25">
        <f t="shared" si="0"/>
        <v>241081.61000000004</v>
      </c>
      <c r="U19" s="50">
        <f>S19/$S$26</f>
        <v>0</v>
      </c>
    </row>
    <row r="20" spans="1:22" ht="15.95" customHeight="1" x14ac:dyDescent="0.25">
      <c r="A20" s="26" t="s">
        <v>23</v>
      </c>
      <c r="B20" s="51" t="s">
        <v>24</v>
      </c>
      <c r="C20" s="25">
        <v>5221868.17</v>
      </c>
      <c r="D20" s="25"/>
      <c r="E20" s="25">
        <v>1885092.76</v>
      </c>
      <c r="F20" s="25"/>
      <c r="G20" s="25"/>
      <c r="H20" s="25"/>
      <c r="I20" s="25"/>
      <c r="J20" s="25"/>
      <c r="K20" s="25"/>
      <c r="L20" s="25"/>
      <c r="M20" s="25"/>
      <c r="N20" s="28"/>
      <c r="O20" s="25"/>
      <c r="P20" s="28"/>
      <c r="Q20" s="25"/>
      <c r="R20" s="25">
        <f t="shared" si="1"/>
        <v>3336775.41</v>
      </c>
      <c r="S20" s="25">
        <f>+'[1]ING ABRIL 2026'!$Q$25</f>
        <v>530868.12</v>
      </c>
      <c r="T20" s="25">
        <f t="shared" si="0"/>
        <v>2805907.29</v>
      </c>
      <c r="U20" s="50">
        <f>S20/$S$26</f>
        <v>0.24054748615047031</v>
      </c>
    </row>
    <row r="21" spans="1:22" ht="15.95" customHeight="1" x14ac:dyDescent="0.25">
      <c r="A21" s="26" t="s">
        <v>25</v>
      </c>
      <c r="B21" s="51" t="s">
        <v>248</v>
      </c>
      <c r="C21" s="25">
        <v>20000</v>
      </c>
      <c r="D21" s="25"/>
      <c r="E21" s="25">
        <v>1232.22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f t="shared" si="1"/>
        <v>18767.78</v>
      </c>
      <c r="S21" s="25">
        <f>+'[1]ING ABRIL 2026'!$Q$26</f>
        <v>0</v>
      </c>
      <c r="T21" s="25">
        <f t="shared" si="0"/>
        <v>18767.78</v>
      </c>
      <c r="U21" s="50">
        <f>S21/$S$26</f>
        <v>0</v>
      </c>
    </row>
    <row r="22" spans="1:22" ht="15.95" customHeight="1" x14ac:dyDescent="0.25">
      <c r="A22" s="27" t="s">
        <v>28</v>
      </c>
      <c r="B22" s="56" t="s">
        <v>30</v>
      </c>
      <c r="C22" s="28"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5">
        <f t="shared" si="1"/>
        <v>0</v>
      </c>
      <c r="S22" s="25">
        <f>+'[1]ING ABRIL 2026'!$Q$27</f>
        <v>0</v>
      </c>
      <c r="T22" s="25">
        <f t="shared" si="0"/>
        <v>0</v>
      </c>
      <c r="U22" s="50">
        <f>S22/$S$26</f>
        <v>0</v>
      </c>
    </row>
    <row r="23" spans="1:22" ht="15.95" customHeight="1" x14ac:dyDescent="0.25">
      <c r="A23" s="22"/>
      <c r="B23" s="55" t="s">
        <v>180</v>
      </c>
      <c r="C23" s="23">
        <v>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f t="shared" si="1"/>
        <v>0</v>
      </c>
      <c r="S23" s="25"/>
      <c r="T23" s="23"/>
      <c r="U23" s="50"/>
    </row>
    <row r="24" spans="1:22" ht="15.95" customHeight="1" x14ac:dyDescent="0.25">
      <c r="A24" s="26" t="s">
        <v>183</v>
      </c>
      <c r="B24" s="51" t="s">
        <v>184</v>
      </c>
      <c r="C24" s="25">
        <v>260547.84</v>
      </c>
      <c r="D24" s="25"/>
      <c r="E24" s="25">
        <v>260547.84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>
        <f t="shared" si="1"/>
        <v>0</v>
      </c>
      <c r="S24" s="25"/>
      <c r="T24" s="25">
        <f>R24-S24</f>
        <v>0</v>
      </c>
      <c r="U24" s="50">
        <f>S24/$S$26</f>
        <v>0</v>
      </c>
    </row>
    <row r="25" spans="1:22" ht="15.95" customHeight="1" thickBot="1" x14ac:dyDescent="0.3">
      <c r="A25" s="26" t="s">
        <v>182</v>
      </c>
      <c r="B25" s="51" t="s">
        <v>181</v>
      </c>
      <c r="C25" s="25">
        <v>2274050.38</v>
      </c>
      <c r="D25" s="25">
        <v>3281744.06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>
        <f t="shared" si="1"/>
        <v>5555794.4399999995</v>
      </c>
      <c r="S25" s="25">
        <f>+'[1]ING ABRIL 2026'!$Q$34</f>
        <v>-156522.56000000003</v>
      </c>
      <c r="T25" s="25">
        <f>R25-S25</f>
        <v>5712316.9999999991</v>
      </c>
      <c r="U25" s="50">
        <f>S25/$S$26</f>
        <v>-7.0923656771546509E-2</v>
      </c>
    </row>
    <row r="26" spans="1:22" ht="18" customHeight="1" thickBot="1" x14ac:dyDescent="0.3">
      <c r="A26" s="29"/>
      <c r="B26" s="57" t="s">
        <v>31</v>
      </c>
      <c r="C26" s="30">
        <f>SUM(C9:C25)</f>
        <v>13235255.299999997</v>
      </c>
      <c r="D26" s="30">
        <f>SUM(D9:D25)</f>
        <v>3816441.8600000003</v>
      </c>
      <c r="E26" s="30">
        <f>SUM(E9:E25)</f>
        <v>2415251.4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>
        <f>SUM(R9:R25)</f>
        <v>14636445.759999998</v>
      </c>
      <c r="S26" s="30">
        <f>SUM(S10:S25)</f>
        <v>2206916.1</v>
      </c>
      <c r="T26" s="30">
        <f>SUM(T9:T25)</f>
        <v>12429529.659999998</v>
      </c>
      <c r="U26" s="24">
        <f>+S26/R26</f>
        <v>0.15078224154878433</v>
      </c>
    </row>
    <row r="27" spans="1:22" ht="15.95" customHeight="1" x14ac:dyDescent="0.2">
      <c r="A27" s="31"/>
      <c r="B27" s="58"/>
      <c r="C27" s="32"/>
      <c r="D27" s="32"/>
      <c r="E27" s="32"/>
      <c r="F27" s="69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11"/>
    </row>
    <row r="28" spans="1:22" ht="15.95" customHeight="1" x14ac:dyDescent="0.25">
      <c r="A28" s="22" t="s">
        <v>32</v>
      </c>
      <c r="B28" s="55" t="s">
        <v>33</v>
      </c>
      <c r="C28" s="23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34"/>
    </row>
    <row r="29" spans="1:22" ht="15.95" customHeight="1" x14ac:dyDescent="0.25">
      <c r="A29" s="22"/>
      <c r="B29" s="55"/>
      <c r="C29" s="2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34"/>
    </row>
    <row r="30" spans="1:22" ht="15.95" customHeight="1" x14ac:dyDescent="0.25">
      <c r="A30" s="72">
        <v>0</v>
      </c>
      <c r="B30" s="55" t="s">
        <v>34</v>
      </c>
      <c r="C30" s="23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34"/>
    </row>
    <row r="31" spans="1:22" ht="15.95" customHeight="1" x14ac:dyDescent="0.25">
      <c r="A31" s="35" t="s">
        <v>35</v>
      </c>
      <c r="B31" s="51" t="s">
        <v>146</v>
      </c>
      <c r="C31" s="25">
        <v>939810.82</v>
      </c>
      <c r="D31" s="25"/>
      <c r="E31" s="25">
        <v>55213.82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>
        <f t="shared" ref="R31:R95" si="2">C31+D31-E31+F31-G31+H31-I31+J31-K31+L31-M31+N31-O31+P31-Q31</f>
        <v>884597</v>
      </c>
      <c r="S31" s="25">
        <f>+'[1]EGR ABRIL 2026'!$Q$9</f>
        <v>299171.14</v>
      </c>
      <c r="T31" s="25">
        <f t="shared" ref="T31:T101" si="3">R31-S31</f>
        <v>585425.86</v>
      </c>
      <c r="U31" s="50">
        <f>S31/$S$145</f>
        <v>0.14490516083694718</v>
      </c>
    </row>
    <row r="32" spans="1:22" ht="30.75" customHeight="1" x14ac:dyDescent="0.25">
      <c r="A32" s="35" t="s">
        <v>36</v>
      </c>
      <c r="B32" s="51" t="s">
        <v>147</v>
      </c>
      <c r="C32" s="25">
        <v>4762.5</v>
      </c>
      <c r="D32" s="25"/>
      <c r="E32" s="25">
        <v>37.5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>
        <f t="shared" si="2"/>
        <v>4725</v>
      </c>
      <c r="S32" s="25">
        <f>+'[1]EGR ABRIL 2026'!$Q$10</f>
        <v>1500</v>
      </c>
      <c r="T32" s="25">
        <f t="shared" si="3"/>
        <v>3225</v>
      </c>
      <c r="U32" s="50">
        <f>S32/$S$145</f>
        <v>7.2653311831957041E-4</v>
      </c>
    </row>
    <row r="33" spans="1:21" ht="31.5" customHeight="1" x14ac:dyDescent="0.25">
      <c r="A33" s="35" t="s">
        <v>37</v>
      </c>
      <c r="B33" s="51" t="s">
        <v>148</v>
      </c>
      <c r="C33" s="25">
        <v>323221.65000000002</v>
      </c>
      <c r="D33" s="25">
        <v>176328.35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>
        <f t="shared" si="2"/>
        <v>499550</v>
      </c>
      <c r="S33" s="25">
        <f>+'[1]EGR ABRIL 2026'!$Q$11</f>
        <v>98010.920000000013</v>
      </c>
      <c r="T33" s="25">
        <f t="shared" si="3"/>
        <v>401539.07999999996</v>
      </c>
      <c r="U33" s="50">
        <f>S33/$S$145</f>
        <v>4.7472119557979975E-2</v>
      </c>
    </row>
    <row r="34" spans="1:21" ht="15.95" customHeight="1" x14ac:dyDescent="0.25">
      <c r="A34" s="71" t="s">
        <v>257</v>
      </c>
      <c r="B34" s="51" t="s">
        <v>249</v>
      </c>
      <c r="C34" s="25">
        <v>0</v>
      </c>
      <c r="D34" s="25">
        <v>16080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>
        <f t="shared" si="2"/>
        <v>16080</v>
      </c>
      <c r="S34" s="25">
        <f>+'[1]EGR ABRIL 2026'!$Q$12</f>
        <v>14007.98</v>
      </c>
      <c r="T34" s="25">
        <f t="shared" si="3"/>
        <v>2072.0200000000004</v>
      </c>
      <c r="U34" s="50"/>
    </row>
    <row r="35" spans="1:21" ht="15.95" customHeight="1" x14ac:dyDescent="0.25">
      <c r="A35" s="71" t="s">
        <v>256</v>
      </c>
      <c r="B35" s="51" t="s">
        <v>232</v>
      </c>
      <c r="C35" s="25">
        <v>0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>
        <f t="shared" si="2"/>
        <v>0</v>
      </c>
      <c r="S35" s="25"/>
      <c r="T35" s="25">
        <f t="shared" si="3"/>
        <v>0</v>
      </c>
      <c r="U35" s="50">
        <f t="shared" ref="U35:U42" si="4">S35/$S$145</f>
        <v>0</v>
      </c>
    </row>
    <row r="36" spans="1:21" ht="15.95" customHeight="1" x14ac:dyDescent="0.25">
      <c r="A36" s="35" t="s">
        <v>38</v>
      </c>
      <c r="B36" s="51" t="s">
        <v>39</v>
      </c>
      <c r="C36" s="25">
        <v>43877.84</v>
      </c>
      <c r="D36" s="25">
        <v>29022.16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>
        <f t="shared" si="2"/>
        <v>72900</v>
      </c>
      <c r="S36" s="25">
        <f>+'[1]EGR ABRIL 2026'!$Q$14</f>
        <v>19491.900000000001</v>
      </c>
      <c r="T36" s="25">
        <f t="shared" si="3"/>
        <v>53408.1</v>
      </c>
      <c r="U36" s="50">
        <f t="shared" si="4"/>
        <v>9.4410072593154905E-3</v>
      </c>
    </row>
    <row r="37" spans="1:21" ht="34.5" customHeight="1" x14ac:dyDescent="0.25">
      <c r="A37" s="35" t="s">
        <v>40</v>
      </c>
      <c r="B37" s="51" t="s">
        <v>149</v>
      </c>
      <c r="C37" s="25">
        <v>71489.86</v>
      </c>
      <c r="D37" s="25"/>
      <c r="E37" s="25">
        <v>11182.86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>
        <f t="shared" si="2"/>
        <v>60307</v>
      </c>
      <c r="S37" s="25">
        <f>+'[1]EGR ABRIL 2026'!$Q$15</f>
        <v>22365.95</v>
      </c>
      <c r="T37" s="25">
        <f t="shared" si="3"/>
        <v>37941.050000000003</v>
      </c>
      <c r="U37" s="50">
        <f t="shared" si="4"/>
        <v>1.0833068931786398E-2</v>
      </c>
    </row>
    <row r="38" spans="1:21" ht="15.95" customHeight="1" x14ac:dyDescent="0.25">
      <c r="A38" s="35" t="s">
        <v>41</v>
      </c>
      <c r="B38" s="51" t="s">
        <v>150</v>
      </c>
      <c r="C38" s="25">
        <v>107905.79</v>
      </c>
      <c r="D38" s="25"/>
      <c r="E38" s="25">
        <v>3941.38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>
        <f t="shared" si="2"/>
        <v>103964.40999999999</v>
      </c>
      <c r="S38" s="25">
        <f>+'[1]EGR ABRIL 2026'!$Q$16</f>
        <v>35802.67</v>
      </c>
      <c r="T38" s="25">
        <f t="shared" si="3"/>
        <v>68161.739999999991</v>
      </c>
      <c r="U38" s="50">
        <f t="shared" si="4"/>
        <v>1.7341216986177688E-2</v>
      </c>
    </row>
    <row r="39" spans="1:21" ht="15.95" customHeight="1" x14ac:dyDescent="0.25">
      <c r="A39" s="35" t="s">
        <v>42</v>
      </c>
      <c r="B39" s="51" t="s">
        <v>151</v>
      </c>
      <c r="C39" s="25">
        <v>10113</v>
      </c>
      <c r="D39" s="25"/>
      <c r="E39" s="25">
        <v>586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>
        <f t="shared" si="2"/>
        <v>9527</v>
      </c>
      <c r="S39" s="25">
        <f>+'[1]EGR ABRIL 2026'!$Q$17</f>
        <v>3355.4500000000003</v>
      </c>
      <c r="T39" s="25">
        <f t="shared" si="3"/>
        <v>6171.5499999999993</v>
      </c>
      <c r="U39" s="50">
        <f t="shared" si="4"/>
        <v>1.6252303679102685E-3</v>
      </c>
    </row>
    <row r="40" spans="1:21" ht="15.95" customHeight="1" x14ac:dyDescent="0.25">
      <c r="A40" s="35" t="s">
        <v>43</v>
      </c>
      <c r="B40" s="51" t="s">
        <v>44</v>
      </c>
      <c r="C40" s="25">
        <v>82301.350000000006</v>
      </c>
      <c r="D40" s="25"/>
      <c r="E40" s="25">
        <v>7501.35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>
        <f t="shared" si="2"/>
        <v>74800</v>
      </c>
      <c r="S40" s="25">
        <f>+'[1]EGR ABRIL 2026'!$Q$18</f>
        <v>1797.88</v>
      </c>
      <c r="T40" s="25">
        <f t="shared" si="3"/>
        <v>73002.12</v>
      </c>
      <c r="U40" s="50">
        <f t="shared" si="4"/>
        <v>8.7081290850959286E-4</v>
      </c>
    </row>
    <row r="41" spans="1:21" ht="15.95" customHeight="1" x14ac:dyDescent="0.25">
      <c r="A41" s="35" t="s">
        <v>45</v>
      </c>
      <c r="B41" s="51" t="s">
        <v>152</v>
      </c>
      <c r="C41" s="25">
        <v>89710.73</v>
      </c>
      <c r="D41" s="25"/>
      <c r="E41" s="25">
        <v>18810.73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>
        <f t="shared" si="2"/>
        <v>70900</v>
      </c>
      <c r="S41" s="25">
        <f>+'[1]EGR ABRIL 2026'!$Q$19</f>
        <v>1797.88</v>
      </c>
      <c r="T41" s="25">
        <f t="shared" si="3"/>
        <v>69102.12</v>
      </c>
      <c r="U41" s="50">
        <f t="shared" si="4"/>
        <v>8.7081290850959286E-4</v>
      </c>
    </row>
    <row r="42" spans="1:21" ht="15.95" customHeight="1" x14ac:dyDescent="0.25">
      <c r="A42" s="35" t="s">
        <v>46</v>
      </c>
      <c r="B42" s="51" t="s">
        <v>47</v>
      </c>
      <c r="C42" s="25">
        <v>6500</v>
      </c>
      <c r="D42" s="25"/>
      <c r="E42" s="25">
        <v>379.45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>
        <f t="shared" si="2"/>
        <v>6120.55</v>
      </c>
      <c r="S42" s="25">
        <f>+'[1]EGR ABRIL 2026'!$Q$20</f>
        <v>143.84</v>
      </c>
      <c r="T42" s="25">
        <f t="shared" si="3"/>
        <v>5976.71</v>
      </c>
      <c r="U42" s="50">
        <f t="shared" si="4"/>
        <v>6.9669682492724675E-5</v>
      </c>
    </row>
    <row r="43" spans="1:21" ht="15.95" customHeight="1" x14ac:dyDescent="0.2">
      <c r="A43" s="35"/>
      <c r="B43" s="51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34"/>
    </row>
    <row r="44" spans="1:21" ht="15.95" customHeight="1" x14ac:dyDescent="0.25">
      <c r="A44" s="72">
        <v>1</v>
      </c>
      <c r="B44" s="55" t="s">
        <v>48</v>
      </c>
      <c r="C44" s="23">
        <v>0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>
        <f t="shared" si="2"/>
        <v>0</v>
      </c>
      <c r="S44" s="25"/>
      <c r="T44" s="25"/>
      <c r="U44" s="34"/>
    </row>
    <row r="45" spans="1:21" ht="15.95" customHeight="1" x14ac:dyDescent="0.25">
      <c r="A45" s="35" t="s">
        <v>89</v>
      </c>
      <c r="B45" s="51" t="s">
        <v>49</v>
      </c>
      <c r="C45" s="25">
        <v>16671.09</v>
      </c>
      <c r="D45" s="25"/>
      <c r="E45" s="25">
        <v>951.09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>
        <f t="shared" si="2"/>
        <v>15720</v>
      </c>
      <c r="S45" s="25">
        <f>+'[1]EGR ABRIL 2026'!$Q$23</f>
        <v>3811.04</v>
      </c>
      <c r="T45" s="25">
        <f t="shared" si="3"/>
        <v>11908.96</v>
      </c>
      <c r="U45" s="50">
        <f t="shared" ref="U45:U56" si="5">S45/$S$145</f>
        <v>1.8458978501604104E-3</v>
      </c>
    </row>
    <row r="46" spans="1:21" ht="15.95" customHeight="1" x14ac:dyDescent="0.25">
      <c r="A46" s="35" t="s">
        <v>90</v>
      </c>
      <c r="B46" s="51" t="s">
        <v>50</v>
      </c>
      <c r="C46" s="25">
        <v>17843</v>
      </c>
      <c r="D46" s="25">
        <v>5357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>
        <f t="shared" si="2"/>
        <v>23200</v>
      </c>
      <c r="S46" s="25">
        <f>+'[1]EGR ABRIL 2026'!$Q$24</f>
        <v>9106.6</v>
      </c>
      <c r="T46" s="25">
        <f t="shared" si="3"/>
        <v>14093.4</v>
      </c>
      <c r="U46" s="50">
        <f t="shared" si="5"/>
        <v>4.4108309968593331E-3</v>
      </c>
    </row>
    <row r="47" spans="1:21" ht="15.95" customHeight="1" x14ac:dyDescent="0.25">
      <c r="A47" s="35" t="s">
        <v>91</v>
      </c>
      <c r="B47" s="51" t="s">
        <v>51</v>
      </c>
      <c r="C47" s="25">
        <v>1917.59</v>
      </c>
      <c r="D47" s="25"/>
      <c r="E47" s="25">
        <v>57.59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2"/>
        <v>1860</v>
      </c>
      <c r="S47" s="25">
        <f>+'[1]EGR ABRIL 2026'!$Q$25</f>
        <v>0</v>
      </c>
      <c r="T47" s="25">
        <f t="shared" si="3"/>
        <v>1860</v>
      </c>
      <c r="U47" s="50">
        <f t="shared" si="5"/>
        <v>0</v>
      </c>
    </row>
    <row r="48" spans="1:21" ht="15.95" customHeight="1" x14ac:dyDescent="0.25">
      <c r="A48" s="35" t="s">
        <v>92</v>
      </c>
      <c r="B48" s="51" t="s">
        <v>153</v>
      </c>
      <c r="C48" s="25">
        <v>4296.41</v>
      </c>
      <c r="D48" s="25">
        <v>22603.59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>
        <f t="shared" si="2"/>
        <v>26900</v>
      </c>
      <c r="S48" s="25">
        <f>+'[1]EGR ABRIL 2026'!$Q$26</f>
        <v>11220</v>
      </c>
      <c r="T48" s="25">
        <f t="shared" si="3"/>
        <v>15680</v>
      </c>
      <c r="U48" s="50">
        <f t="shared" si="5"/>
        <v>5.4344677250303865E-3</v>
      </c>
    </row>
    <row r="49" spans="1:21" ht="15.95" customHeight="1" x14ac:dyDescent="0.25">
      <c r="A49" s="35" t="s">
        <v>93</v>
      </c>
      <c r="B49" s="51" t="s">
        <v>154</v>
      </c>
      <c r="C49" s="25">
        <v>17719.04</v>
      </c>
      <c r="D49" s="25">
        <v>1630.96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>
        <f t="shared" si="2"/>
        <v>19350</v>
      </c>
      <c r="S49" s="25">
        <f>+'[1]EGR ABRIL 2026'!$Q$27</f>
        <v>5932.79</v>
      </c>
      <c r="T49" s="25">
        <f t="shared" si="3"/>
        <v>13417.21</v>
      </c>
      <c r="U49" s="50">
        <f t="shared" si="5"/>
        <v>2.8735789460234426E-3</v>
      </c>
    </row>
    <row r="50" spans="1:21" ht="15.95" customHeight="1" x14ac:dyDescent="0.25">
      <c r="A50" s="35" t="s">
        <v>94</v>
      </c>
      <c r="B50" s="51" t="s">
        <v>155</v>
      </c>
      <c r="C50" s="25">
        <v>1698325.64</v>
      </c>
      <c r="D50" s="25"/>
      <c r="E50" s="25">
        <v>807645.24</v>
      </c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>
        <f t="shared" si="2"/>
        <v>890680.39999999991</v>
      </c>
      <c r="S50" s="25">
        <f>+'[1]EGR ABRIL 2026'!$Q$28</f>
        <v>118280.45000000001</v>
      </c>
      <c r="T50" s="25">
        <f t="shared" si="3"/>
        <v>772399.95</v>
      </c>
      <c r="U50" s="50">
        <f t="shared" si="5"/>
        <v>5.7289776116494689E-2</v>
      </c>
    </row>
    <row r="51" spans="1:21" ht="15.95" customHeight="1" x14ac:dyDescent="0.25">
      <c r="A51" s="35" t="s">
        <v>95</v>
      </c>
      <c r="B51" s="51" t="s">
        <v>52</v>
      </c>
      <c r="C51" s="25">
        <v>1150339.56</v>
      </c>
      <c r="D51" s="25"/>
      <c r="E51" s="25">
        <v>246718.53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>
        <f t="shared" si="2"/>
        <v>903621.03</v>
      </c>
      <c r="S51" s="25">
        <f>+'[1]EGR ABRIL 2026'!$Q$29</f>
        <v>105056.99</v>
      </c>
      <c r="T51" s="25">
        <f t="shared" si="3"/>
        <v>798564.04</v>
      </c>
      <c r="U51" s="50">
        <f t="shared" si="5"/>
        <v>5.0884921697311951E-2</v>
      </c>
    </row>
    <row r="52" spans="1:21" ht="15.95" customHeight="1" x14ac:dyDescent="0.25">
      <c r="A52" s="35">
        <v>136</v>
      </c>
      <c r="B52" s="51" t="s">
        <v>243</v>
      </c>
      <c r="C52" s="25">
        <v>256560.93</v>
      </c>
      <c r="D52" s="25"/>
      <c r="E52" s="25">
        <v>132510.51999999999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>
        <f t="shared" si="2"/>
        <v>124050.41</v>
      </c>
      <c r="S52" s="25">
        <f>+'[1]EGR ABRIL 2026'!$Q$30</f>
        <v>32658.639999999999</v>
      </c>
      <c r="T52" s="25">
        <f t="shared" si="3"/>
        <v>91391.77</v>
      </c>
      <c r="U52" s="50">
        <f t="shared" si="5"/>
        <v>1.5818389039517503E-2</v>
      </c>
    </row>
    <row r="53" spans="1:21" ht="15.95" customHeight="1" x14ac:dyDescent="0.25">
      <c r="A53" s="35" t="s">
        <v>96</v>
      </c>
      <c r="B53" s="51" t="s">
        <v>156</v>
      </c>
      <c r="C53" s="25">
        <v>1196481.3600000001</v>
      </c>
      <c r="D53" s="25"/>
      <c r="E53" s="25">
        <v>98291.14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>
        <f t="shared" si="2"/>
        <v>1098190.2200000002</v>
      </c>
      <c r="S53" s="25">
        <f>+'[1]EGR ABRIL 2026'!$Q$31</f>
        <v>170704.46</v>
      </c>
      <c r="T53" s="25">
        <f t="shared" si="3"/>
        <v>927485.76000000024</v>
      </c>
      <c r="U53" s="50">
        <f t="shared" si="5"/>
        <v>8.2681629089905576E-2</v>
      </c>
    </row>
    <row r="54" spans="1:21" ht="15.95" customHeight="1" x14ac:dyDescent="0.25">
      <c r="A54" s="35" t="s">
        <v>97</v>
      </c>
      <c r="B54" s="51" t="s">
        <v>53</v>
      </c>
      <c r="C54" s="25">
        <v>74982.12</v>
      </c>
      <c r="D54" s="25"/>
      <c r="E54" s="25">
        <v>12462.12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2"/>
        <v>62519.999999999993</v>
      </c>
      <c r="S54" s="25">
        <f>+'[1]EGR ABRIL 2026'!$Q$32</f>
        <v>6000</v>
      </c>
      <c r="T54" s="25">
        <f t="shared" si="3"/>
        <v>56519.999999999993</v>
      </c>
      <c r="U54" s="50">
        <f t="shared" si="5"/>
        <v>2.9061324732782817E-3</v>
      </c>
    </row>
    <row r="55" spans="1:21" ht="15.95" customHeight="1" x14ac:dyDescent="0.25">
      <c r="A55" s="35" t="s">
        <v>98</v>
      </c>
      <c r="B55" s="51" t="s">
        <v>54</v>
      </c>
      <c r="C55" s="25">
        <v>3357.98</v>
      </c>
      <c r="D55" s="25">
        <v>140342.01999999999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>
        <f t="shared" si="2"/>
        <v>143700</v>
      </c>
      <c r="S55" s="25">
        <f>+'[1]EGR ABRIL 2026'!$Q$33</f>
        <v>5507.0000000000009</v>
      </c>
      <c r="T55" s="25">
        <f t="shared" si="3"/>
        <v>138193</v>
      </c>
      <c r="U55" s="50">
        <f t="shared" si="5"/>
        <v>2.6673452550572498E-3</v>
      </c>
    </row>
    <row r="56" spans="1:21" ht="15.95" customHeight="1" x14ac:dyDescent="0.25">
      <c r="A56" s="35">
        <v>151</v>
      </c>
      <c r="B56" s="51" t="s">
        <v>233</v>
      </c>
      <c r="C56" s="25">
        <v>155936.95000000001</v>
      </c>
      <c r="D56" s="25"/>
      <c r="E56" s="25">
        <v>16845.97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>
        <f t="shared" si="2"/>
        <v>139090.98000000001</v>
      </c>
      <c r="S56" s="25">
        <f>+'[1]EGR ABRIL 2026'!$Q$34</f>
        <v>10080</v>
      </c>
      <c r="T56" s="25">
        <f t="shared" si="3"/>
        <v>129010.98000000001</v>
      </c>
      <c r="U56" s="50">
        <f t="shared" si="5"/>
        <v>4.8823025551075127E-3</v>
      </c>
    </row>
    <row r="57" spans="1:21" ht="15.95" customHeight="1" x14ac:dyDescent="0.25">
      <c r="A57" s="35">
        <v>155</v>
      </c>
      <c r="B57" s="51" t="s">
        <v>258</v>
      </c>
      <c r="C57" s="25">
        <v>18732.5</v>
      </c>
      <c r="D57" s="25">
        <v>1267.5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>
        <f t="shared" si="2"/>
        <v>20000</v>
      </c>
      <c r="S57" s="25">
        <f>+'[1]EGR ABRIL 2026'!$Q$35</f>
        <v>0</v>
      </c>
      <c r="T57" s="25"/>
      <c r="U57" s="50"/>
    </row>
    <row r="58" spans="1:21" ht="15.95" customHeight="1" x14ac:dyDescent="0.25">
      <c r="A58" s="35" t="s">
        <v>99</v>
      </c>
      <c r="B58" s="51" t="s">
        <v>55</v>
      </c>
      <c r="C58" s="25">
        <v>13557.25</v>
      </c>
      <c r="D58" s="25">
        <v>13617.75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>
        <f t="shared" si="2"/>
        <v>27175</v>
      </c>
      <c r="S58" s="25">
        <f>+'[1]EGR ABRIL 2026'!$Q$36</f>
        <v>19227.78</v>
      </c>
      <c r="T58" s="25">
        <f t="shared" si="3"/>
        <v>7947.2200000000012</v>
      </c>
      <c r="U58" s="50">
        <f t="shared" ref="U58:U63" si="6">S58/$S$145</f>
        <v>9.3130793078417783E-3</v>
      </c>
    </row>
    <row r="59" spans="1:21" ht="31.5" customHeight="1" x14ac:dyDescent="0.25">
      <c r="A59" s="35" t="s">
        <v>100</v>
      </c>
      <c r="B59" s="51" t="s">
        <v>157</v>
      </c>
      <c r="C59" s="25">
        <v>0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>
        <f t="shared" si="2"/>
        <v>0</v>
      </c>
      <c r="S59" s="25">
        <f>+'[1]EGR ABRIL 2026'!$Q$37</f>
        <v>0</v>
      </c>
      <c r="T59" s="25">
        <f t="shared" si="3"/>
        <v>0</v>
      </c>
      <c r="U59" s="50">
        <f t="shared" si="6"/>
        <v>0</v>
      </c>
    </row>
    <row r="60" spans="1:21" ht="31.5" customHeight="1" x14ac:dyDescent="0.25">
      <c r="A60" s="35" t="s">
        <v>101</v>
      </c>
      <c r="B60" s="51" t="s">
        <v>158</v>
      </c>
      <c r="C60" s="25">
        <v>17688.2</v>
      </c>
      <c r="D60" s="25"/>
      <c r="E60" s="25">
        <v>13688.2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>
        <f t="shared" si="2"/>
        <v>4000</v>
      </c>
      <c r="S60" s="25">
        <f>+'[1]EGR ABRIL 2026'!$Q$38</f>
        <v>0</v>
      </c>
      <c r="T60" s="25">
        <f t="shared" si="3"/>
        <v>4000</v>
      </c>
      <c r="U60" s="50">
        <f t="shared" si="6"/>
        <v>0</v>
      </c>
    </row>
    <row r="61" spans="1:21" ht="30.75" customHeight="1" x14ac:dyDescent="0.25">
      <c r="A61" s="35" t="s">
        <v>102</v>
      </c>
      <c r="B61" s="51" t="s">
        <v>159</v>
      </c>
      <c r="C61" s="25">
        <v>1049.45</v>
      </c>
      <c r="D61" s="25">
        <v>6950.55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>
        <f t="shared" si="2"/>
        <v>8000</v>
      </c>
      <c r="S61" s="25">
        <f>+'[1]EGR ABRIL 2026'!$Q$39</f>
        <v>0</v>
      </c>
      <c r="T61" s="25">
        <f t="shared" si="3"/>
        <v>8000</v>
      </c>
      <c r="U61" s="50">
        <f t="shared" si="6"/>
        <v>0</v>
      </c>
    </row>
    <row r="62" spans="1:21" ht="30.75" customHeight="1" x14ac:dyDescent="0.25">
      <c r="A62" s="35" t="s">
        <v>103</v>
      </c>
      <c r="B62" s="51" t="s">
        <v>160</v>
      </c>
      <c r="C62" s="25">
        <v>7162.8</v>
      </c>
      <c r="D62" s="25"/>
      <c r="E62" s="25">
        <v>1162.8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>
        <f t="shared" si="2"/>
        <v>6000</v>
      </c>
      <c r="S62" s="25">
        <f>+'[1]EGR ABRIL 2026'!$Q$40</f>
        <v>0</v>
      </c>
      <c r="T62" s="25">
        <f t="shared" si="3"/>
        <v>6000</v>
      </c>
      <c r="U62" s="50">
        <f t="shared" si="6"/>
        <v>0</v>
      </c>
    </row>
    <row r="63" spans="1:21" ht="15.95" hidden="1" customHeight="1" x14ac:dyDescent="0.25">
      <c r="A63" s="35" t="s">
        <v>104</v>
      </c>
      <c r="B63" s="51" t="s">
        <v>161</v>
      </c>
      <c r="C63" s="25">
        <v>0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>
        <f t="shared" si="2"/>
        <v>0</v>
      </c>
      <c r="S63" s="25"/>
      <c r="T63" s="25">
        <f t="shared" si="3"/>
        <v>0</v>
      </c>
      <c r="U63" s="50">
        <f t="shared" si="6"/>
        <v>0</v>
      </c>
    </row>
    <row r="64" spans="1:21" ht="30" customHeight="1" x14ac:dyDescent="0.25">
      <c r="A64" s="35">
        <v>169</v>
      </c>
      <c r="B64" s="51" t="s">
        <v>230</v>
      </c>
      <c r="C64" s="25">
        <v>0</v>
      </c>
      <c r="D64" s="25">
        <v>13000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>
        <f t="shared" si="2"/>
        <v>13000</v>
      </c>
      <c r="S64" s="25">
        <f>+'[1]EGR ABRIL 2026'!$Q$41</f>
        <v>0</v>
      </c>
      <c r="T64" s="25">
        <f t="shared" si="3"/>
        <v>13000</v>
      </c>
      <c r="U64" s="50"/>
    </row>
    <row r="65" spans="1:21" ht="15.95" customHeight="1" x14ac:dyDescent="0.25">
      <c r="A65" s="35">
        <v>171</v>
      </c>
      <c r="B65" s="51" t="s">
        <v>161</v>
      </c>
      <c r="C65" s="25">
        <v>0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>
        <f t="shared" si="2"/>
        <v>0</v>
      </c>
      <c r="S65" s="25">
        <f>+'[1]EGR ABRIL 2026'!$Q$42</f>
        <v>0</v>
      </c>
      <c r="T65" s="25">
        <f t="shared" si="3"/>
        <v>0</v>
      </c>
      <c r="U65" s="50"/>
    </row>
    <row r="66" spans="1:21" ht="15.95" customHeight="1" x14ac:dyDescent="0.25">
      <c r="A66" s="35" t="s">
        <v>105</v>
      </c>
      <c r="B66" s="51" t="s">
        <v>162</v>
      </c>
      <c r="C66" s="25">
        <v>40713.53</v>
      </c>
      <c r="D66" s="25"/>
      <c r="E66" s="25">
        <v>40713.53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>
        <f t="shared" si="2"/>
        <v>0</v>
      </c>
      <c r="S66" s="25">
        <f>+'[1]EGR ABRIL 2026'!$Q$43</f>
        <v>0</v>
      </c>
      <c r="T66" s="25">
        <f t="shared" si="3"/>
        <v>0</v>
      </c>
      <c r="U66" s="50">
        <f>S66/$S$145</f>
        <v>0</v>
      </c>
    </row>
    <row r="67" spans="1:21" ht="34.5" customHeight="1" x14ac:dyDescent="0.25">
      <c r="A67" s="35">
        <v>176</v>
      </c>
      <c r="B67" s="51" t="s">
        <v>239</v>
      </c>
      <c r="C67" s="25">
        <v>0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>
        <f t="shared" si="2"/>
        <v>0</v>
      </c>
      <c r="S67" s="25">
        <f>+'[1]EGR ABRIL 2026'!$Q$44</f>
        <v>0</v>
      </c>
      <c r="T67" s="25">
        <f t="shared" si="3"/>
        <v>0</v>
      </c>
      <c r="U67" s="50"/>
    </row>
    <row r="68" spans="1:21" ht="33" customHeight="1" x14ac:dyDescent="0.25">
      <c r="A68" s="35" t="s">
        <v>106</v>
      </c>
      <c r="B68" s="51" t="s">
        <v>163</v>
      </c>
      <c r="C68" s="25">
        <v>257671.53</v>
      </c>
      <c r="D68" s="25"/>
      <c r="E68" s="25">
        <v>257671.53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>
        <f t="shared" si="2"/>
        <v>0</v>
      </c>
      <c r="S68" s="25">
        <f>+'[1]EGR ABRIL 2026'!$Q$45</f>
        <v>0</v>
      </c>
      <c r="T68" s="25">
        <f t="shared" si="3"/>
        <v>0</v>
      </c>
      <c r="U68" s="50">
        <f t="shared" ref="U68:U82" si="7">S68/$S$145</f>
        <v>0</v>
      </c>
    </row>
    <row r="69" spans="1:21" ht="15.95" customHeight="1" x14ac:dyDescent="0.25">
      <c r="A69" s="35">
        <v>182</v>
      </c>
      <c r="B69" s="51" t="s">
        <v>229</v>
      </c>
      <c r="C69" s="25">
        <v>0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>
        <f t="shared" si="2"/>
        <v>0</v>
      </c>
      <c r="S69" s="25">
        <f>+'[1]EGR ABRIL 2026'!$Q$46</f>
        <v>0</v>
      </c>
      <c r="T69" s="25">
        <f t="shared" si="3"/>
        <v>0</v>
      </c>
      <c r="U69" s="50">
        <f t="shared" si="7"/>
        <v>0</v>
      </c>
    </row>
    <row r="70" spans="1:21" ht="15.95" customHeight="1" x14ac:dyDescent="0.25">
      <c r="A70" s="35" t="s">
        <v>107</v>
      </c>
      <c r="B70" s="51" t="s">
        <v>164</v>
      </c>
      <c r="C70" s="25">
        <v>115415.06</v>
      </c>
      <c r="D70" s="25"/>
      <c r="E70" s="25">
        <v>5269.06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>
        <f t="shared" si="2"/>
        <v>110146</v>
      </c>
      <c r="S70" s="25">
        <f>+'[1]EGR ABRIL 2026'!$Q$47</f>
        <v>35840</v>
      </c>
      <c r="T70" s="25">
        <f t="shared" si="3"/>
        <v>74306</v>
      </c>
      <c r="U70" s="50">
        <f t="shared" si="7"/>
        <v>1.73592979737156E-2</v>
      </c>
    </row>
    <row r="71" spans="1:21" ht="32.25" customHeight="1" x14ac:dyDescent="0.25">
      <c r="A71" s="35" t="s">
        <v>108</v>
      </c>
      <c r="B71" s="51" t="s">
        <v>165</v>
      </c>
      <c r="C71" s="25">
        <v>69240.399999999994</v>
      </c>
      <c r="D71" s="25">
        <v>2759.6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>
        <f t="shared" si="2"/>
        <v>72000</v>
      </c>
      <c r="S71" s="25">
        <f>+'[1]EGR ABRIL 2026'!$Q$48</f>
        <v>24000</v>
      </c>
      <c r="T71" s="25">
        <f t="shared" si="3"/>
        <v>48000</v>
      </c>
      <c r="U71" s="50">
        <f t="shared" si="7"/>
        <v>1.1624529893113127E-2</v>
      </c>
    </row>
    <row r="72" spans="1:21" ht="15.95" customHeight="1" x14ac:dyDescent="0.25">
      <c r="A72" s="35" t="s">
        <v>109</v>
      </c>
      <c r="B72" s="51" t="s">
        <v>56</v>
      </c>
      <c r="C72" s="25">
        <v>7937.5</v>
      </c>
      <c r="D72" s="25">
        <v>100652.5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>
        <f t="shared" si="2"/>
        <v>108590</v>
      </c>
      <c r="S72" s="25">
        <f>+'[1]EGR ABRIL 2026'!$Q$49</f>
        <v>11109.3</v>
      </c>
      <c r="T72" s="25">
        <f t="shared" si="3"/>
        <v>97480.7</v>
      </c>
      <c r="U72" s="50">
        <f t="shared" si="7"/>
        <v>5.3808495808984023E-3</v>
      </c>
    </row>
    <row r="73" spans="1:21" ht="32.25" customHeight="1" x14ac:dyDescent="0.25">
      <c r="A73" s="35" t="s">
        <v>110</v>
      </c>
      <c r="B73" s="51" t="s">
        <v>166</v>
      </c>
      <c r="C73" s="25">
        <v>8763</v>
      </c>
      <c r="D73" s="25">
        <v>7037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>
        <f t="shared" si="2"/>
        <v>15800</v>
      </c>
      <c r="S73" s="25">
        <f>+'[1]EGR ABRIL 2026'!$Q$50</f>
        <v>0</v>
      </c>
      <c r="T73" s="25">
        <f t="shared" si="3"/>
        <v>15800</v>
      </c>
      <c r="U73" s="50">
        <f t="shared" si="7"/>
        <v>0</v>
      </c>
    </row>
    <row r="74" spans="1:21" ht="33.75" customHeight="1" x14ac:dyDescent="0.25">
      <c r="A74" s="35" t="s">
        <v>111</v>
      </c>
      <c r="B74" s="51" t="s">
        <v>167</v>
      </c>
      <c r="C74" s="25">
        <v>874691.83</v>
      </c>
      <c r="D74" s="25">
        <v>900720.47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>
        <f t="shared" si="2"/>
        <v>1775412.2999999998</v>
      </c>
      <c r="S74" s="25">
        <f>+'[1]EGR ABRIL 2026'!$Q$51</f>
        <v>496355.26</v>
      </c>
      <c r="T74" s="25">
        <f t="shared" si="3"/>
        <v>1279057.0399999998</v>
      </c>
      <c r="U74" s="50">
        <f t="shared" si="7"/>
        <v>0.2404123565614141</v>
      </c>
    </row>
    <row r="75" spans="1:21" ht="32.25" customHeight="1" x14ac:dyDescent="0.25">
      <c r="A75" s="35" t="s">
        <v>112</v>
      </c>
      <c r="B75" s="51" t="s">
        <v>168</v>
      </c>
      <c r="C75" s="25">
        <v>0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>
        <f t="shared" si="2"/>
        <v>0</v>
      </c>
      <c r="S75" s="25">
        <f>+'[1]EGR ABRIL 2026'!$Q$52</f>
        <v>0</v>
      </c>
      <c r="T75" s="25">
        <f t="shared" si="3"/>
        <v>0</v>
      </c>
      <c r="U75" s="50">
        <f t="shared" si="7"/>
        <v>0</v>
      </c>
    </row>
    <row r="76" spans="1:21" ht="15.95" customHeight="1" x14ac:dyDescent="0.25">
      <c r="A76" s="35" t="s">
        <v>113</v>
      </c>
      <c r="B76" s="51" t="s">
        <v>57</v>
      </c>
      <c r="C76" s="25">
        <v>128841.5</v>
      </c>
      <c r="D76" s="25"/>
      <c r="E76" s="25">
        <v>128841.5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>
        <f t="shared" si="2"/>
        <v>0</v>
      </c>
      <c r="S76" s="25">
        <f>+'[1]EGR ABRIL 2026'!$Q$53</f>
        <v>0</v>
      </c>
      <c r="T76" s="25">
        <f t="shared" si="3"/>
        <v>0</v>
      </c>
      <c r="U76" s="50">
        <f t="shared" si="7"/>
        <v>0</v>
      </c>
    </row>
    <row r="77" spans="1:21" ht="15.95" customHeight="1" x14ac:dyDescent="0.25">
      <c r="A77" s="35" t="s">
        <v>114</v>
      </c>
      <c r="B77" s="51" t="s">
        <v>169</v>
      </c>
      <c r="C77" s="25">
        <v>7969.33</v>
      </c>
      <c r="D77" s="25"/>
      <c r="E77" s="25">
        <v>969.33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>
        <f t="shared" si="2"/>
        <v>7000</v>
      </c>
      <c r="S77" s="25">
        <f>+'[1]EGR ABRIL 2026'!$Q$54</f>
        <v>0</v>
      </c>
      <c r="T77" s="25">
        <f t="shared" si="3"/>
        <v>7000</v>
      </c>
      <c r="U77" s="50">
        <f t="shared" si="7"/>
        <v>0</v>
      </c>
    </row>
    <row r="78" spans="1:21" ht="15.95" customHeight="1" x14ac:dyDescent="0.25">
      <c r="A78" s="35" t="s">
        <v>115</v>
      </c>
      <c r="B78" s="51" t="s">
        <v>170</v>
      </c>
      <c r="C78" s="25">
        <v>1142.42</v>
      </c>
      <c r="D78" s="25"/>
      <c r="E78" s="25">
        <v>192.42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>
        <f t="shared" si="2"/>
        <v>950.00000000000011</v>
      </c>
      <c r="S78" s="25">
        <f>+'[1]EGR ABRIL 2026'!$Q$55</f>
        <v>980.13</v>
      </c>
      <c r="T78" s="25">
        <f t="shared" si="3"/>
        <v>-30.129999999999882</v>
      </c>
      <c r="U78" s="50">
        <f t="shared" si="7"/>
        <v>4.7473127017237367E-4</v>
      </c>
    </row>
    <row r="79" spans="1:21" ht="15.95" customHeight="1" x14ac:dyDescent="0.25">
      <c r="A79" s="35" t="s">
        <v>116</v>
      </c>
      <c r="B79" s="51" t="s">
        <v>58</v>
      </c>
      <c r="C79" s="25">
        <v>153718.87</v>
      </c>
      <c r="D79" s="25">
        <v>513261.13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>
        <f t="shared" si="2"/>
        <v>666980</v>
      </c>
      <c r="S79" s="25">
        <f>+'[1]EGR ABRIL 2026'!$Q$56</f>
        <v>79114.66</v>
      </c>
      <c r="T79" s="25">
        <f t="shared" si="3"/>
        <v>587865.34</v>
      </c>
      <c r="U79" s="50">
        <f t="shared" si="7"/>
        <v>3.831961375639506E-2</v>
      </c>
    </row>
    <row r="80" spans="1:21" ht="15.95" customHeight="1" x14ac:dyDescent="0.25">
      <c r="A80" s="35" t="s">
        <v>117</v>
      </c>
      <c r="B80" s="51" t="s">
        <v>171</v>
      </c>
      <c r="C80" s="25">
        <v>183393.64</v>
      </c>
      <c r="D80" s="25"/>
      <c r="E80" s="25">
        <v>19893.64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>
        <f t="shared" si="2"/>
        <v>163500</v>
      </c>
      <c r="S80" s="25">
        <f>+'[1]EGR ABRIL 2026'!$Q$57</f>
        <v>60389.07</v>
      </c>
      <c r="T80" s="25">
        <f t="shared" si="3"/>
        <v>103110.93</v>
      </c>
      <c r="U80" s="50">
        <f t="shared" si="7"/>
        <v>2.9249772893012546E-2</v>
      </c>
    </row>
    <row r="81" spans="1:22" ht="15.95" customHeight="1" x14ac:dyDescent="0.25">
      <c r="A81" s="35" t="s">
        <v>172</v>
      </c>
      <c r="B81" s="51" t="s">
        <v>145</v>
      </c>
      <c r="C81" s="25">
        <v>0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>
        <f t="shared" si="2"/>
        <v>0</v>
      </c>
      <c r="S81" s="25">
        <f>+'[1]EGR ABRIL 2026'!$Q$58</f>
        <v>0</v>
      </c>
      <c r="T81" s="25">
        <f t="shared" si="3"/>
        <v>0</v>
      </c>
      <c r="U81" s="50">
        <f t="shared" si="7"/>
        <v>0</v>
      </c>
      <c r="V81" s="11"/>
    </row>
    <row r="82" spans="1:22" ht="15.95" customHeight="1" x14ac:dyDescent="0.25">
      <c r="A82" s="35" t="s">
        <v>118</v>
      </c>
      <c r="B82" s="51" t="s">
        <v>173</v>
      </c>
      <c r="C82" s="25">
        <v>44106.15</v>
      </c>
      <c r="D82" s="25">
        <v>13506.41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>
        <f t="shared" si="2"/>
        <v>57612.56</v>
      </c>
      <c r="S82" s="25">
        <f>+'[1]EGR ABRIL 2026'!$Q$59</f>
        <v>5923.4500000000007</v>
      </c>
      <c r="T82" s="25">
        <f t="shared" si="3"/>
        <v>51689.11</v>
      </c>
      <c r="U82" s="50">
        <f t="shared" si="7"/>
        <v>2.8690550664733734E-3</v>
      </c>
      <c r="V82" s="3"/>
    </row>
    <row r="83" spans="1:22" ht="15.95" customHeight="1" x14ac:dyDescent="0.25">
      <c r="A83" s="35"/>
      <c r="B83" s="51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50"/>
    </row>
    <row r="84" spans="1:22" ht="15.95" customHeight="1" x14ac:dyDescent="0.25">
      <c r="A84" s="72">
        <v>2</v>
      </c>
      <c r="B84" s="55" t="s">
        <v>59</v>
      </c>
      <c r="C84" s="23">
        <v>0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>
        <f t="shared" si="2"/>
        <v>0</v>
      </c>
      <c r="S84" s="25"/>
      <c r="T84" s="25"/>
      <c r="U84" s="50"/>
    </row>
    <row r="85" spans="1:22" ht="15.95" customHeight="1" x14ac:dyDescent="0.25">
      <c r="A85" s="35" t="s">
        <v>119</v>
      </c>
      <c r="B85" s="51" t="s">
        <v>60</v>
      </c>
      <c r="C85" s="25">
        <v>198716.37</v>
      </c>
      <c r="D85" s="25"/>
      <c r="E85" s="25">
        <v>65741.37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>
        <f t="shared" si="2"/>
        <v>132975</v>
      </c>
      <c r="S85" s="25">
        <f>+'[1]EGR ABRIL 2026'!$Q$68</f>
        <v>17909.21</v>
      </c>
      <c r="T85" s="25">
        <f t="shared" si="3"/>
        <v>115065.79000000001</v>
      </c>
      <c r="U85" s="50">
        <f t="shared" ref="U85:U121" si="8">S85/$S$145</f>
        <v>8.6744227919600212E-3</v>
      </c>
      <c r="V85" s="3"/>
    </row>
    <row r="86" spans="1:22" ht="30.75" customHeight="1" x14ac:dyDescent="0.25">
      <c r="A86" s="35">
        <v>214</v>
      </c>
      <c r="B86" s="51" t="s">
        <v>185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>
        <f t="shared" si="2"/>
        <v>0</v>
      </c>
      <c r="S86" s="25">
        <f>+'[1]EGR ABRIL 2026'!$Q$69</f>
        <v>0</v>
      </c>
      <c r="T86" s="25">
        <f t="shared" si="3"/>
        <v>0</v>
      </c>
      <c r="U86" s="50">
        <f t="shared" si="8"/>
        <v>0</v>
      </c>
    </row>
    <row r="87" spans="1:22" ht="15.95" customHeight="1" x14ac:dyDescent="0.25">
      <c r="A87" s="35">
        <v>223</v>
      </c>
      <c r="B87" s="51" t="s">
        <v>186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>
        <f t="shared" si="2"/>
        <v>0</v>
      </c>
      <c r="S87" s="25">
        <f>+'[1]EGR ABRIL 2026'!$Q$70</f>
        <v>0</v>
      </c>
      <c r="T87" s="25">
        <f t="shared" si="3"/>
        <v>0</v>
      </c>
      <c r="U87" s="50">
        <f t="shared" si="8"/>
        <v>0</v>
      </c>
    </row>
    <row r="88" spans="1:22" ht="15.95" customHeight="1" x14ac:dyDescent="0.25">
      <c r="A88" s="35">
        <v>229</v>
      </c>
      <c r="B88" s="51" t="s">
        <v>187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>
        <f t="shared" si="2"/>
        <v>0</v>
      </c>
      <c r="S88" s="25">
        <f>+'[1]EGR ABRIL 2026'!$Q$71</f>
        <v>0</v>
      </c>
      <c r="T88" s="25">
        <f t="shared" si="3"/>
        <v>0</v>
      </c>
      <c r="U88" s="50">
        <f t="shared" si="8"/>
        <v>0</v>
      </c>
    </row>
    <row r="89" spans="1:22" ht="15.95" customHeight="1" x14ac:dyDescent="0.25">
      <c r="A89" s="35" t="s">
        <v>120</v>
      </c>
      <c r="B89" s="51" t="s">
        <v>61</v>
      </c>
      <c r="C89" s="25">
        <v>566.71</v>
      </c>
      <c r="D89" s="25">
        <v>993.29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>
        <f t="shared" si="2"/>
        <v>1560</v>
      </c>
      <c r="S89" s="25">
        <f>+'[1]EGR ABRIL 2026'!$Q$72</f>
        <v>309.31</v>
      </c>
      <c r="T89" s="25">
        <f t="shared" si="3"/>
        <v>1250.69</v>
      </c>
      <c r="U89" s="50">
        <f t="shared" si="8"/>
        <v>1.4981597255161756E-4</v>
      </c>
    </row>
    <row r="90" spans="1:22" ht="15.95" customHeight="1" x14ac:dyDescent="0.25">
      <c r="A90" s="35" t="s">
        <v>121</v>
      </c>
      <c r="B90" s="51" t="s">
        <v>62</v>
      </c>
      <c r="C90" s="25">
        <v>229495.49</v>
      </c>
      <c r="D90" s="25">
        <v>74351.31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>
        <f t="shared" si="2"/>
        <v>303846.8</v>
      </c>
      <c r="S90" s="25">
        <f>+'[1]EGR ABRIL 2026'!$Q$73</f>
        <v>0</v>
      </c>
      <c r="T90" s="25">
        <f t="shared" si="3"/>
        <v>303846.8</v>
      </c>
      <c r="U90" s="50">
        <f t="shared" si="8"/>
        <v>0</v>
      </c>
    </row>
    <row r="91" spans="1:22" ht="15.95" customHeight="1" x14ac:dyDescent="0.25">
      <c r="A91" s="35" t="s">
        <v>122</v>
      </c>
      <c r="B91" s="51" t="s">
        <v>63</v>
      </c>
      <c r="C91" s="25">
        <v>4494.21</v>
      </c>
      <c r="D91" s="25">
        <v>280.79000000000002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>
        <f t="shared" si="2"/>
        <v>4775</v>
      </c>
      <c r="S91" s="25">
        <f>+'[1]EGR ABRIL 2026'!$Q$74</f>
        <v>1388.8</v>
      </c>
      <c r="T91" s="25">
        <f t="shared" si="3"/>
        <v>3386.2</v>
      </c>
      <c r="U91" s="50">
        <f t="shared" si="8"/>
        <v>6.7267279648147954E-4</v>
      </c>
    </row>
    <row r="92" spans="1:22" ht="15.95" customHeight="1" x14ac:dyDescent="0.25">
      <c r="A92" s="35" t="s">
        <v>123</v>
      </c>
      <c r="B92" s="51" t="s">
        <v>64</v>
      </c>
      <c r="C92" s="25">
        <v>5849.8</v>
      </c>
      <c r="D92" s="25"/>
      <c r="E92" s="25">
        <v>349.8</v>
      </c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>
        <f t="shared" si="2"/>
        <v>5500</v>
      </c>
      <c r="S92" s="25">
        <f>+'[1]EGR ABRIL 2026'!$Q$75</f>
        <v>2105.42</v>
      </c>
      <c r="T92" s="25">
        <f t="shared" si="3"/>
        <v>3394.58</v>
      </c>
      <c r="U92" s="50">
        <f t="shared" si="8"/>
        <v>1.0197715719815932E-3</v>
      </c>
    </row>
    <row r="93" spans="1:22" ht="15.95" customHeight="1" x14ac:dyDescent="0.25">
      <c r="A93" s="35" t="s">
        <v>124</v>
      </c>
      <c r="B93" s="51" t="s">
        <v>188</v>
      </c>
      <c r="C93" s="25">
        <v>2991.74</v>
      </c>
      <c r="D93" s="25"/>
      <c r="E93" s="25">
        <v>291.74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>
        <f t="shared" si="2"/>
        <v>2700</v>
      </c>
      <c r="S93" s="25">
        <f>+'[1]EGR ABRIL 2026'!$Q$76</f>
        <v>826</v>
      </c>
      <c r="T93" s="25">
        <f t="shared" si="3"/>
        <v>1874</v>
      </c>
      <c r="U93" s="50">
        <f t="shared" si="8"/>
        <v>4.0007757048797678E-4</v>
      </c>
    </row>
    <row r="94" spans="1:22" ht="15.95" customHeight="1" x14ac:dyDescent="0.25">
      <c r="A94" s="35" t="s">
        <v>125</v>
      </c>
      <c r="B94" s="51" t="s">
        <v>65</v>
      </c>
      <c r="C94" s="25">
        <v>6.35</v>
      </c>
      <c r="D94" s="25"/>
      <c r="E94" s="25">
        <v>1.35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>
        <f t="shared" si="2"/>
        <v>5</v>
      </c>
      <c r="S94" s="25">
        <f>+'[1]EGR ABRIL 2026'!$Q$77</f>
        <v>5</v>
      </c>
      <c r="T94" s="25">
        <f t="shared" si="3"/>
        <v>0</v>
      </c>
      <c r="U94" s="50">
        <f t="shared" si="8"/>
        <v>2.4217770610652346E-6</v>
      </c>
    </row>
    <row r="95" spans="1:22" ht="15.95" customHeight="1" x14ac:dyDescent="0.25">
      <c r="A95" s="35" t="s">
        <v>126</v>
      </c>
      <c r="B95" s="51" t="s">
        <v>189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>
        <f t="shared" si="2"/>
        <v>0</v>
      </c>
      <c r="S95" s="25">
        <f>+'[1]EGR ABRIL 2026'!$Q$78</f>
        <v>0</v>
      </c>
      <c r="T95" s="25">
        <f t="shared" si="3"/>
        <v>0</v>
      </c>
      <c r="U95" s="50">
        <f t="shared" si="8"/>
        <v>0</v>
      </c>
    </row>
    <row r="96" spans="1:22" ht="15.95" customHeight="1" x14ac:dyDescent="0.25">
      <c r="A96" s="35" t="s">
        <v>127</v>
      </c>
      <c r="B96" s="51" t="s">
        <v>66</v>
      </c>
      <c r="C96" s="25">
        <v>1859.6</v>
      </c>
      <c r="D96" s="25"/>
      <c r="E96" s="25">
        <v>714.6</v>
      </c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>
        <f t="shared" ref="R96:R143" si="9">C96+D96-E96+F96-G96+H96-I96+J96-K96+L96-M96+N96-O96+P96-Q96</f>
        <v>1145</v>
      </c>
      <c r="S96" s="25">
        <f>+'[1]EGR ABRIL 2026'!$Q$79</f>
        <v>61.900000000000006</v>
      </c>
      <c r="T96" s="25">
        <f t="shared" si="3"/>
        <v>1083.0999999999999</v>
      </c>
      <c r="U96" s="50">
        <f t="shared" si="8"/>
        <v>2.9981600015987609E-5</v>
      </c>
    </row>
    <row r="97" spans="1:22" ht="15.95" customHeight="1" x14ac:dyDescent="0.25">
      <c r="A97" s="35" t="s">
        <v>190</v>
      </c>
      <c r="B97" s="51" t="s">
        <v>191</v>
      </c>
      <c r="C97" s="25">
        <v>285.12</v>
      </c>
      <c r="D97" s="25"/>
      <c r="E97" s="25">
        <v>185.12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>
        <f t="shared" si="9"/>
        <v>100</v>
      </c>
      <c r="S97" s="25">
        <f>+'[1]EGR ABRIL 2026'!$Q$80</f>
        <v>79</v>
      </c>
      <c r="T97" s="25">
        <f t="shared" si="3"/>
        <v>21</v>
      </c>
      <c r="U97" s="50">
        <f t="shared" si="8"/>
        <v>3.8264077564830709E-5</v>
      </c>
    </row>
    <row r="98" spans="1:22" ht="15.95" customHeight="1" x14ac:dyDescent="0.25">
      <c r="A98" s="35" t="s">
        <v>128</v>
      </c>
      <c r="B98" s="51" t="s">
        <v>67</v>
      </c>
      <c r="C98" s="25">
        <v>12683.24</v>
      </c>
      <c r="D98" s="25">
        <v>4306.76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>
        <f t="shared" si="9"/>
        <v>16990</v>
      </c>
      <c r="S98" s="25">
        <f>+'[1]EGR ABRIL 2026'!$Q$81</f>
        <v>3236.33</v>
      </c>
      <c r="T98" s="25">
        <f t="shared" si="3"/>
        <v>13753.67</v>
      </c>
      <c r="U98" s="50">
        <f t="shared" si="8"/>
        <v>1.5675339512074501E-3</v>
      </c>
    </row>
    <row r="99" spans="1:22" ht="15.95" customHeight="1" x14ac:dyDescent="0.25">
      <c r="A99" s="35" t="s">
        <v>129</v>
      </c>
      <c r="B99" s="51" t="s">
        <v>192</v>
      </c>
      <c r="C99" s="25">
        <v>550.54999999999995</v>
      </c>
      <c r="D99" s="25">
        <v>949.45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>
        <f t="shared" si="9"/>
        <v>1500</v>
      </c>
      <c r="S99" s="25">
        <f>+'[1]EGR ABRIL 2026'!$Q$82</f>
        <v>380.89</v>
      </c>
      <c r="T99" s="25">
        <f t="shared" si="3"/>
        <v>1119.1100000000001</v>
      </c>
      <c r="U99" s="50">
        <f t="shared" si="8"/>
        <v>1.8448613295782743E-4</v>
      </c>
    </row>
    <row r="100" spans="1:22" ht="15.95" customHeight="1" x14ac:dyDescent="0.25">
      <c r="A100" s="35" t="s">
        <v>130</v>
      </c>
      <c r="B100" s="51" t="s">
        <v>68</v>
      </c>
      <c r="C100" s="25">
        <v>8743.44</v>
      </c>
      <c r="D100" s="25"/>
      <c r="E100" s="25">
        <v>843.44</v>
      </c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>
        <f t="shared" si="9"/>
        <v>7900</v>
      </c>
      <c r="S100" s="25">
        <f>+'[1]EGR ABRIL 2026'!$Q$83</f>
        <v>2338</v>
      </c>
      <c r="T100" s="25">
        <f t="shared" si="3"/>
        <v>5562</v>
      </c>
      <c r="U100" s="50">
        <f t="shared" si="8"/>
        <v>1.1324229537541038E-3</v>
      </c>
      <c r="V100" s="9">
        <v>900</v>
      </c>
    </row>
    <row r="101" spans="1:22" ht="15.95" customHeight="1" x14ac:dyDescent="0.25">
      <c r="A101" s="35" t="s">
        <v>131</v>
      </c>
      <c r="B101" s="51" t="s">
        <v>193</v>
      </c>
      <c r="C101" s="25">
        <v>11686.58</v>
      </c>
      <c r="D101" s="25"/>
      <c r="E101" s="25">
        <v>7726.58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>
        <f t="shared" si="9"/>
        <v>3960</v>
      </c>
      <c r="S101" s="25">
        <f>+'[1]EGR ABRIL 2026'!$Q$84</f>
        <v>926.93999999999994</v>
      </c>
      <c r="T101" s="25">
        <f t="shared" si="3"/>
        <v>3033.06</v>
      </c>
      <c r="U101" s="50">
        <f t="shared" si="8"/>
        <v>4.489684057967617E-4</v>
      </c>
      <c r="V101" s="11">
        <f>+S100+V100</f>
        <v>3238</v>
      </c>
    </row>
    <row r="102" spans="1:22" ht="15.95" customHeight="1" x14ac:dyDescent="0.25">
      <c r="A102" s="35" t="s">
        <v>132</v>
      </c>
      <c r="B102" s="51" t="s">
        <v>194</v>
      </c>
      <c r="C102" s="25">
        <v>75.569999999999993</v>
      </c>
      <c r="D102" s="25">
        <v>224.43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>
        <f t="shared" si="9"/>
        <v>300</v>
      </c>
      <c r="S102" s="25">
        <f>+'[1]EGR ABRIL 2026'!$Q$85</f>
        <v>55</v>
      </c>
      <c r="T102" s="25">
        <f t="shared" ref="T102:T140" si="10">R102-S102</f>
        <v>245</v>
      </c>
      <c r="U102" s="50">
        <f t="shared" si="8"/>
        <v>2.6639547671717581E-5</v>
      </c>
    </row>
    <row r="103" spans="1:22" ht="15.95" customHeight="1" x14ac:dyDescent="0.25">
      <c r="A103" s="35" t="s">
        <v>133</v>
      </c>
      <c r="B103" s="51" t="s">
        <v>69</v>
      </c>
      <c r="C103" s="25">
        <v>699269.45</v>
      </c>
      <c r="D103" s="25"/>
      <c r="E103" s="25">
        <v>406033.53</v>
      </c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>
        <f t="shared" si="9"/>
        <v>293235.91999999993</v>
      </c>
      <c r="S103" s="25">
        <f>+'[1]EGR ABRIL 2026'!$Q$86</f>
        <v>247948.38</v>
      </c>
      <c r="T103" s="25">
        <f t="shared" si="10"/>
        <v>45287.539999999921</v>
      </c>
      <c r="U103" s="50">
        <f t="shared" si="8"/>
        <v>0.1200951398024572</v>
      </c>
    </row>
    <row r="104" spans="1:22" ht="15.95" customHeight="1" x14ac:dyDescent="0.25">
      <c r="A104" s="35">
        <v>272</v>
      </c>
      <c r="B104" s="51" t="s">
        <v>195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>
        <f t="shared" si="9"/>
        <v>0</v>
      </c>
      <c r="S104" s="25">
        <f>+'[1]EGR ABRIL 2026'!$Q$87</f>
        <v>0</v>
      </c>
      <c r="T104" s="25">
        <f t="shared" si="10"/>
        <v>0</v>
      </c>
      <c r="U104" s="50">
        <f t="shared" si="8"/>
        <v>0</v>
      </c>
    </row>
    <row r="105" spans="1:22" ht="15.95" customHeight="1" x14ac:dyDescent="0.25">
      <c r="A105" s="35" t="s">
        <v>134</v>
      </c>
      <c r="B105" s="51" t="s">
        <v>196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>
        <f t="shared" si="9"/>
        <v>0</v>
      </c>
      <c r="S105" s="25">
        <f>+'[1]EGR ABRIL 2026'!$Q$88</f>
        <v>0</v>
      </c>
      <c r="T105" s="25">
        <f t="shared" si="10"/>
        <v>0</v>
      </c>
      <c r="U105" s="50">
        <f t="shared" si="8"/>
        <v>0</v>
      </c>
    </row>
    <row r="106" spans="1:22" ht="15.95" customHeight="1" x14ac:dyDescent="0.25">
      <c r="A106" s="35">
        <v>274</v>
      </c>
      <c r="B106" s="51" t="s">
        <v>70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>
        <f t="shared" si="9"/>
        <v>0</v>
      </c>
      <c r="S106" s="25">
        <f>+'[1]EGR ABRIL 2026'!$Q$89</f>
        <v>0</v>
      </c>
      <c r="T106" s="25">
        <f t="shared" si="10"/>
        <v>0</v>
      </c>
      <c r="U106" s="50">
        <f t="shared" si="8"/>
        <v>0</v>
      </c>
    </row>
    <row r="107" spans="1:22" ht="15.95" customHeight="1" x14ac:dyDescent="0.25">
      <c r="A107" s="35">
        <v>275</v>
      </c>
      <c r="B107" s="51" t="s">
        <v>197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>
        <f t="shared" si="9"/>
        <v>0</v>
      </c>
      <c r="S107" s="25">
        <f>+'[1]EGR ABRIL 2026'!$Q$90</f>
        <v>0</v>
      </c>
      <c r="T107" s="25">
        <f t="shared" si="10"/>
        <v>0</v>
      </c>
      <c r="U107" s="50">
        <f t="shared" si="8"/>
        <v>0</v>
      </c>
    </row>
    <row r="108" spans="1:22" ht="15.95" customHeight="1" x14ac:dyDescent="0.25">
      <c r="A108" s="35">
        <v>279</v>
      </c>
      <c r="B108" s="51" t="s">
        <v>198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>
        <f t="shared" si="9"/>
        <v>0</v>
      </c>
      <c r="S108" s="25">
        <f>+'[1]EGR ABRIL 2026'!$Q$91</f>
        <v>0</v>
      </c>
      <c r="T108" s="25">
        <f t="shared" si="10"/>
        <v>0</v>
      </c>
      <c r="U108" s="50">
        <f t="shared" si="8"/>
        <v>0</v>
      </c>
    </row>
    <row r="109" spans="1:22" ht="15.95" customHeight="1" x14ac:dyDescent="0.25">
      <c r="A109" s="35">
        <v>281</v>
      </c>
      <c r="B109" s="51" t="s">
        <v>199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>
        <f t="shared" si="9"/>
        <v>0</v>
      </c>
      <c r="S109" s="25">
        <f>+'[1]EGR ABRIL 2026'!$Q$92</f>
        <v>0</v>
      </c>
      <c r="T109" s="25">
        <f t="shared" si="10"/>
        <v>0</v>
      </c>
      <c r="U109" s="50">
        <f t="shared" si="8"/>
        <v>0</v>
      </c>
    </row>
    <row r="110" spans="1:22" ht="15.95" customHeight="1" x14ac:dyDescent="0.25">
      <c r="A110" s="35" t="s">
        <v>135</v>
      </c>
      <c r="B110" s="51" t="s">
        <v>200</v>
      </c>
      <c r="C110" s="25">
        <v>2894.83</v>
      </c>
      <c r="D110" s="25">
        <v>1255.17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>
        <f t="shared" si="9"/>
        <v>4150</v>
      </c>
      <c r="S110" s="25">
        <f>+'[1]EGR ABRIL 2026'!$Q$93</f>
        <v>1250.5</v>
      </c>
      <c r="T110" s="25">
        <f t="shared" si="10"/>
        <v>2899.5</v>
      </c>
      <c r="U110" s="50">
        <f t="shared" si="8"/>
        <v>6.0568644297241518E-4</v>
      </c>
    </row>
    <row r="111" spans="1:22" ht="15.95" customHeight="1" x14ac:dyDescent="0.25">
      <c r="A111" s="35" t="s">
        <v>136</v>
      </c>
      <c r="B111" s="51" t="s">
        <v>71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>
        <f t="shared" si="9"/>
        <v>0</v>
      </c>
      <c r="S111" s="25">
        <f>+'[1]EGR ABRIL 2026'!$Q$94</f>
        <v>0</v>
      </c>
      <c r="T111" s="25">
        <f t="shared" si="10"/>
        <v>0</v>
      </c>
      <c r="U111" s="50">
        <f t="shared" si="8"/>
        <v>0</v>
      </c>
    </row>
    <row r="112" spans="1:22" ht="15.95" customHeight="1" x14ac:dyDescent="0.25">
      <c r="A112" s="35" t="s">
        <v>137</v>
      </c>
      <c r="B112" s="51" t="s">
        <v>72</v>
      </c>
      <c r="C112" s="25">
        <v>816890</v>
      </c>
      <c r="D112" s="25">
        <v>266438.18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>
        <f t="shared" si="9"/>
        <v>1083328.18</v>
      </c>
      <c r="S112" s="25">
        <f>+'[1]EGR ABRIL 2026'!$Q$95</f>
        <v>0</v>
      </c>
      <c r="T112" s="25">
        <f t="shared" si="10"/>
        <v>1083328.18</v>
      </c>
      <c r="U112" s="50">
        <f t="shared" si="8"/>
        <v>0</v>
      </c>
    </row>
    <row r="113" spans="1:21" ht="15.95" customHeight="1" x14ac:dyDescent="0.25">
      <c r="A113" s="35">
        <v>286</v>
      </c>
      <c r="B113" s="51" t="s">
        <v>201</v>
      </c>
      <c r="C113" s="25">
        <v>1376.54</v>
      </c>
      <c r="D113" s="25"/>
      <c r="E113" s="25">
        <v>376.54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>
        <f t="shared" si="9"/>
        <v>1000</v>
      </c>
      <c r="S113" s="25">
        <f>+'[1]EGR ABRIL 2026'!$Q$96</f>
        <v>743.99</v>
      </c>
      <c r="T113" s="25">
        <f t="shared" si="10"/>
        <v>256.01</v>
      </c>
      <c r="U113" s="50">
        <f t="shared" si="8"/>
        <v>3.603555831323848E-4</v>
      </c>
    </row>
    <row r="114" spans="1:21" ht="15.95" customHeight="1" x14ac:dyDescent="0.25">
      <c r="A114" s="35">
        <v>289</v>
      </c>
      <c r="B114" s="51" t="s">
        <v>202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>
        <f t="shared" si="9"/>
        <v>0</v>
      </c>
      <c r="S114" s="25">
        <f>+'[1]EGR ABRIL 2026'!$Q$97</f>
        <v>0</v>
      </c>
      <c r="T114" s="25">
        <f t="shared" si="10"/>
        <v>0</v>
      </c>
      <c r="U114" s="50">
        <f t="shared" si="8"/>
        <v>0</v>
      </c>
    </row>
    <row r="115" spans="1:21" ht="15.95" customHeight="1" x14ac:dyDescent="0.25">
      <c r="A115" s="35" t="s">
        <v>138</v>
      </c>
      <c r="B115" s="51" t="s">
        <v>73</v>
      </c>
      <c r="C115" s="25">
        <v>5229.67</v>
      </c>
      <c r="D115" s="25">
        <v>2870.33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>
        <f t="shared" si="9"/>
        <v>8100</v>
      </c>
      <c r="S115" s="25">
        <f>+'[1]EGR ABRIL 2026'!$Q$98</f>
        <v>4241.7</v>
      </c>
      <c r="T115" s="25">
        <f t="shared" si="10"/>
        <v>3858.3</v>
      </c>
      <c r="U115" s="50">
        <f t="shared" si="8"/>
        <v>2.0544903519840812E-3</v>
      </c>
    </row>
    <row r="116" spans="1:21" ht="33" customHeight="1" x14ac:dyDescent="0.25">
      <c r="A116" s="35" t="s">
        <v>139</v>
      </c>
      <c r="B116" s="51" t="s">
        <v>203</v>
      </c>
      <c r="C116" s="25">
        <v>3031.22</v>
      </c>
      <c r="D116" s="25"/>
      <c r="E116" s="25">
        <v>31.22</v>
      </c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>
        <f t="shared" si="9"/>
        <v>3000</v>
      </c>
      <c r="S116" s="25">
        <f>+'[1]EGR ABRIL 2026'!$Q$99</f>
        <v>1303</v>
      </c>
      <c r="T116" s="25">
        <f t="shared" si="10"/>
        <v>1697</v>
      </c>
      <c r="U116" s="50">
        <f t="shared" si="8"/>
        <v>6.3111510211360015E-4</v>
      </c>
    </row>
    <row r="117" spans="1:21" ht="15.95" customHeight="1" x14ac:dyDescent="0.25">
      <c r="A117" s="35" t="s">
        <v>140</v>
      </c>
      <c r="B117" s="51" t="s">
        <v>74</v>
      </c>
      <c r="C117" s="25">
        <v>502171.55</v>
      </c>
      <c r="D117" s="25"/>
      <c r="E117" s="25">
        <v>427641.55</v>
      </c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>
        <f t="shared" si="9"/>
        <v>74530</v>
      </c>
      <c r="S117" s="25">
        <f>+'[1]EGR ABRIL 2026'!$Q$100</f>
        <v>7396.2</v>
      </c>
      <c r="T117" s="25">
        <f t="shared" si="10"/>
        <v>67133.8</v>
      </c>
      <c r="U117" s="50">
        <f t="shared" si="8"/>
        <v>3.5823894998101378E-3</v>
      </c>
    </row>
    <row r="118" spans="1:21" ht="15.95" customHeight="1" x14ac:dyDescent="0.25">
      <c r="A118" s="35" t="s">
        <v>141</v>
      </c>
      <c r="B118" s="51" t="s">
        <v>75</v>
      </c>
      <c r="C118" s="25">
        <v>1119.47</v>
      </c>
      <c r="D118" s="25"/>
      <c r="E118" s="25">
        <v>219.47</v>
      </c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>
        <f t="shared" si="9"/>
        <v>900</v>
      </c>
      <c r="S118" s="25">
        <f>+'[1]EGR ABRIL 2026'!$Q$101</f>
        <v>0</v>
      </c>
      <c r="T118" s="25">
        <f t="shared" si="10"/>
        <v>900</v>
      </c>
      <c r="U118" s="50">
        <f t="shared" si="8"/>
        <v>0</v>
      </c>
    </row>
    <row r="119" spans="1:21" ht="51" customHeight="1" x14ac:dyDescent="0.25">
      <c r="A119" s="35" t="s">
        <v>142</v>
      </c>
      <c r="B119" s="51" t="s">
        <v>204</v>
      </c>
      <c r="C119" s="25">
        <v>38229.32</v>
      </c>
      <c r="D119" s="25"/>
      <c r="E119" s="25">
        <v>4440.32</v>
      </c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>
        <f t="shared" si="9"/>
        <v>33789</v>
      </c>
      <c r="S119" s="25">
        <f>+'[1]EGR ABRIL 2026'!$Q$102</f>
        <v>22629</v>
      </c>
      <c r="T119" s="25">
        <f t="shared" si="10"/>
        <v>11160</v>
      </c>
      <c r="U119" s="50">
        <f t="shared" si="8"/>
        <v>1.0960478622969038E-2</v>
      </c>
    </row>
    <row r="120" spans="1:21" ht="15.95" customHeight="1" x14ac:dyDescent="0.25">
      <c r="A120" s="35" t="s">
        <v>143</v>
      </c>
      <c r="B120" s="51" t="s">
        <v>76</v>
      </c>
      <c r="C120" s="25">
        <v>67651.27</v>
      </c>
      <c r="D120" s="25">
        <v>310978.73</v>
      </c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>
        <f t="shared" si="9"/>
        <v>378630</v>
      </c>
      <c r="S120" s="25">
        <f>+'[1]EGR ABRIL 2026'!$Q$103</f>
        <v>27573.83</v>
      </c>
      <c r="T120" s="25">
        <f t="shared" si="10"/>
        <v>351056.17</v>
      </c>
      <c r="U120" s="50">
        <f t="shared" si="8"/>
        <v>1.3355533795942481E-2</v>
      </c>
    </row>
    <row r="121" spans="1:21" ht="15.95" customHeight="1" x14ac:dyDescent="0.25">
      <c r="A121" s="35" t="s">
        <v>144</v>
      </c>
      <c r="B121" s="51" t="s">
        <v>77</v>
      </c>
      <c r="C121" s="25">
        <v>18054.5</v>
      </c>
      <c r="D121" s="25">
        <v>48075.5</v>
      </c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>
        <f t="shared" si="9"/>
        <v>66130</v>
      </c>
      <c r="S121" s="25">
        <f>+'[1]EGR ABRIL 2026'!$Q$104</f>
        <v>675.61</v>
      </c>
      <c r="T121" s="25">
        <f t="shared" si="10"/>
        <v>65454.39</v>
      </c>
      <c r="U121" s="50">
        <f t="shared" si="8"/>
        <v>3.2723536004525662E-4</v>
      </c>
    </row>
    <row r="122" spans="1:21" ht="15.95" customHeight="1" x14ac:dyDescent="0.25">
      <c r="A122" s="35"/>
      <c r="B122" s="51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50"/>
    </row>
    <row r="123" spans="1:21" ht="15.95" customHeight="1" x14ac:dyDescent="0.25">
      <c r="A123" s="35"/>
      <c r="B123" s="51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50"/>
    </row>
    <row r="124" spans="1:21" ht="15.95" customHeight="1" x14ac:dyDescent="0.25">
      <c r="A124" s="35"/>
      <c r="B124" s="51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50"/>
    </row>
    <row r="125" spans="1:21" ht="15.95" customHeight="1" x14ac:dyDescent="0.25">
      <c r="A125" s="72">
        <v>3</v>
      </c>
      <c r="B125" s="55" t="s">
        <v>78</v>
      </c>
      <c r="C125" s="23">
        <v>0</v>
      </c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>
        <f t="shared" si="9"/>
        <v>0</v>
      </c>
      <c r="S125" s="25"/>
      <c r="T125" s="25"/>
      <c r="U125" s="50"/>
    </row>
    <row r="126" spans="1:21" ht="15.95" customHeight="1" x14ac:dyDescent="0.25">
      <c r="A126" s="35" t="s">
        <v>205</v>
      </c>
      <c r="B126" s="51" t="s">
        <v>206</v>
      </c>
      <c r="C126" s="25">
        <v>26358.85</v>
      </c>
      <c r="D126" s="25"/>
      <c r="E126" s="25">
        <v>16358.85</v>
      </c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>
        <f t="shared" si="9"/>
        <v>9999.9999999999982</v>
      </c>
      <c r="S126" s="25">
        <f>+'[1]EGR ABRIL 2026'!$Q$121</f>
        <v>3897</v>
      </c>
      <c r="T126" s="25">
        <f t="shared" si="10"/>
        <v>6102.9999999999982</v>
      </c>
      <c r="U126" s="50">
        <f>S126/$S$145</f>
        <v>1.887533041394244E-3</v>
      </c>
    </row>
    <row r="127" spans="1:21" ht="33" customHeight="1" x14ac:dyDescent="0.25">
      <c r="A127" s="35" t="s">
        <v>79</v>
      </c>
      <c r="B127" s="51" t="s">
        <v>207</v>
      </c>
      <c r="C127" s="25">
        <v>0</v>
      </c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>
        <f t="shared" si="9"/>
        <v>0</v>
      </c>
      <c r="S127" s="25">
        <f>+'[1]EGR ABRIL 2026'!$Q$122</f>
        <v>0</v>
      </c>
      <c r="T127" s="25">
        <f t="shared" si="10"/>
        <v>0</v>
      </c>
      <c r="U127" s="50">
        <f>S127/$S$145</f>
        <v>0</v>
      </c>
    </row>
    <row r="128" spans="1:21" ht="15.95" customHeight="1" x14ac:dyDescent="0.25">
      <c r="A128" s="35" t="s">
        <v>208</v>
      </c>
      <c r="B128" s="51" t="s">
        <v>209</v>
      </c>
      <c r="C128" s="25">
        <v>2010873.6</v>
      </c>
      <c r="D128" s="25">
        <v>1046172.4</v>
      </c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>
        <f t="shared" si="9"/>
        <v>3057046</v>
      </c>
      <c r="S128" s="25">
        <f>+'[1]EGR ABRIL 2026'!$Q$123</f>
        <v>1910</v>
      </c>
      <c r="T128" s="25">
        <f t="shared" si="10"/>
        <v>3055136</v>
      </c>
      <c r="U128" s="50">
        <f>S128/$S$145</f>
        <v>9.2511883732691966E-4</v>
      </c>
    </row>
    <row r="129" spans="1:21" ht="15.95" customHeight="1" x14ac:dyDescent="0.25">
      <c r="A129" s="35">
        <v>325</v>
      </c>
      <c r="B129" s="51" t="s">
        <v>241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>
        <f t="shared" si="9"/>
        <v>0</v>
      </c>
      <c r="S129" s="25">
        <f>+'[1]EGR ABRIL 2026'!$Q$124</f>
        <v>0</v>
      </c>
      <c r="T129" s="25">
        <f t="shared" si="10"/>
        <v>0</v>
      </c>
      <c r="U129" s="50">
        <f>S129/$S$145</f>
        <v>0</v>
      </c>
    </row>
    <row r="130" spans="1:21" ht="15.95" customHeight="1" x14ac:dyDescent="0.25">
      <c r="A130" s="35" t="s">
        <v>210</v>
      </c>
      <c r="B130" s="51" t="s">
        <v>211</v>
      </c>
      <c r="C130" s="25">
        <v>2133.6</v>
      </c>
      <c r="D130" s="25">
        <v>23866.400000000001</v>
      </c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>
        <f t="shared" si="9"/>
        <v>26000</v>
      </c>
      <c r="S130" s="25">
        <f>+'[1]EGR ABRIL 2026'!$Q$125</f>
        <v>0</v>
      </c>
      <c r="T130" s="25">
        <f t="shared" si="10"/>
        <v>26000</v>
      </c>
      <c r="U130" s="50">
        <f>S130/$S$145</f>
        <v>0</v>
      </c>
    </row>
    <row r="131" spans="1:21" ht="15.95" customHeight="1" x14ac:dyDescent="0.25">
      <c r="A131" s="35">
        <v>328</v>
      </c>
      <c r="B131" s="51" t="s">
        <v>228</v>
      </c>
      <c r="C131" s="25">
        <v>24042.37</v>
      </c>
      <c r="D131" s="25">
        <v>125957.63</v>
      </c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>
        <f t="shared" si="9"/>
        <v>150000</v>
      </c>
      <c r="S131" s="25">
        <f>+'[1]EGR ABRIL 2026'!$Q$126</f>
        <v>455</v>
      </c>
      <c r="T131" s="25">
        <f t="shared" si="10"/>
        <v>149545</v>
      </c>
      <c r="U131" s="50">
        <f>+S131/S145</f>
        <v>2.2038171255693635E-4</v>
      </c>
    </row>
    <row r="132" spans="1:21" ht="15.95" customHeight="1" x14ac:dyDescent="0.25">
      <c r="A132" s="35" t="s">
        <v>212</v>
      </c>
      <c r="B132" s="51" t="s">
        <v>213</v>
      </c>
      <c r="C132" s="25">
        <v>6346.19</v>
      </c>
      <c r="D132" s="25">
        <v>96983.81</v>
      </c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>
        <f t="shared" si="9"/>
        <v>103330</v>
      </c>
      <c r="S132" s="25">
        <f>+'[1]EGR ABRIL 2026'!$Q$127</f>
        <v>0</v>
      </c>
      <c r="T132" s="25">
        <f t="shared" si="10"/>
        <v>103330</v>
      </c>
      <c r="U132" s="50">
        <f>S132/$S$145</f>
        <v>0</v>
      </c>
    </row>
    <row r="133" spans="1:21" ht="32.25" customHeight="1" x14ac:dyDescent="0.25">
      <c r="A133" s="35" t="s">
        <v>214</v>
      </c>
      <c r="B133" s="51" t="s">
        <v>215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>
        <f t="shared" si="9"/>
        <v>0</v>
      </c>
      <c r="S133" s="25">
        <f>+'[1]EGR ABRIL 2026'!$Q$128</f>
        <v>0</v>
      </c>
      <c r="T133" s="25">
        <f t="shared" si="10"/>
        <v>0</v>
      </c>
      <c r="U133" s="50">
        <f>S133/$S$145</f>
        <v>0</v>
      </c>
    </row>
    <row r="134" spans="1:21" ht="15.95" customHeight="1" x14ac:dyDescent="0.25">
      <c r="A134" s="35"/>
      <c r="B134" s="51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>
        <f t="shared" si="9"/>
        <v>0</v>
      </c>
      <c r="S134" s="25"/>
      <c r="T134" s="25"/>
      <c r="U134" s="50"/>
    </row>
    <row r="135" spans="1:21" ht="15.95" customHeight="1" x14ac:dyDescent="0.25">
      <c r="A135" s="35"/>
      <c r="B135" s="51"/>
      <c r="C135" s="25">
        <v>0</v>
      </c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>
        <f t="shared" si="9"/>
        <v>0</v>
      </c>
      <c r="S135" s="25"/>
      <c r="T135" s="25"/>
      <c r="U135" s="50"/>
    </row>
    <row r="136" spans="1:21" ht="15.95" customHeight="1" x14ac:dyDescent="0.25">
      <c r="A136" s="72">
        <v>4</v>
      </c>
      <c r="B136" s="55" t="s">
        <v>80</v>
      </c>
      <c r="C136" s="23">
        <v>0</v>
      </c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>
        <f t="shared" si="9"/>
        <v>0</v>
      </c>
      <c r="S136" s="25"/>
      <c r="T136" s="25"/>
      <c r="U136" s="50"/>
    </row>
    <row r="137" spans="1:21" ht="15.95" customHeight="1" x14ac:dyDescent="0.25">
      <c r="A137" s="35" t="s">
        <v>216</v>
      </c>
      <c r="B137" s="51" t="s">
        <v>81</v>
      </c>
      <c r="C137" s="25">
        <v>185045</v>
      </c>
      <c r="D137" s="25">
        <v>234955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>
        <f t="shared" si="9"/>
        <v>420000</v>
      </c>
      <c r="S137" s="25">
        <f>+'[1]EGR ABRIL 2026'!$Q$132</f>
        <v>2097.5100000000002</v>
      </c>
      <c r="T137" s="25">
        <f t="shared" si="10"/>
        <v>417902.49</v>
      </c>
      <c r="U137" s="50">
        <f>S137/$S$145</f>
        <v>1.0159403206709881E-3</v>
      </c>
    </row>
    <row r="138" spans="1:21" ht="15.95" customHeight="1" x14ac:dyDescent="0.25">
      <c r="A138" s="35" t="s">
        <v>217</v>
      </c>
      <c r="B138" s="51" t="s">
        <v>218</v>
      </c>
      <c r="C138" s="25">
        <v>8025</v>
      </c>
      <c r="D138" s="25">
        <v>11975</v>
      </c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>
        <f t="shared" si="9"/>
        <v>20000</v>
      </c>
      <c r="S138" s="25">
        <f>+'[1]EGR ABRIL 2026'!$Q$133</f>
        <v>0</v>
      </c>
      <c r="T138" s="25">
        <f t="shared" si="10"/>
        <v>20000</v>
      </c>
      <c r="U138" s="50">
        <f>S138/$S$145</f>
        <v>0</v>
      </c>
    </row>
    <row r="139" spans="1:21" ht="15.95" customHeight="1" x14ac:dyDescent="0.25">
      <c r="A139" s="35" t="s">
        <v>219</v>
      </c>
      <c r="B139" s="51" t="s">
        <v>220</v>
      </c>
      <c r="C139" s="25">
        <v>48000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>
        <f t="shared" si="9"/>
        <v>48000</v>
      </c>
      <c r="S139" s="25">
        <f>+'[1]EGR ABRIL 2026'!$Q$134</f>
        <v>1750</v>
      </c>
      <c r="T139" s="25">
        <f t="shared" si="10"/>
        <v>46250</v>
      </c>
      <c r="U139" s="50">
        <f>S139/$S$145</f>
        <v>8.4762197137283211E-4</v>
      </c>
    </row>
    <row r="140" spans="1:21" ht="33" customHeight="1" x14ac:dyDescent="0.25">
      <c r="A140" s="35">
        <v>453</v>
      </c>
      <c r="B140" s="51" t="s">
        <v>240</v>
      </c>
      <c r="C140" s="25">
        <v>51000</v>
      </c>
      <c r="D140" s="25">
        <v>4000</v>
      </c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>
        <f t="shared" si="9"/>
        <v>55000</v>
      </c>
      <c r="S140" s="25">
        <f>+'[1]EGR ABRIL 2026'!$Q$135</f>
        <v>0</v>
      </c>
      <c r="T140" s="25">
        <f t="shared" si="10"/>
        <v>55000</v>
      </c>
      <c r="U140" s="50"/>
    </row>
    <row r="141" spans="1:21" ht="33" customHeight="1" x14ac:dyDescent="0.25">
      <c r="A141" s="35" t="s">
        <v>221</v>
      </c>
      <c r="B141" s="51" t="s">
        <v>222</v>
      </c>
      <c r="C141" s="25">
        <v>13587.93</v>
      </c>
      <c r="D141" s="25"/>
      <c r="E141" s="25">
        <v>5087.93</v>
      </c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>
        <f t="shared" si="9"/>
        <v>8500</v>
      </c>
      <c r="S141" s="25">
        <f>+'[1]EGR ABRIL 2026'!$Q$136</f>
        <v>2362.87</v>
      </c>
      <c r="T141" s="25">
        <f>R141-S141</f>
        <v>6137.13</v>
      </c>
      <c r="U141" s="50">
        <f>S141/$S$145</f>
        <v>1.1444688728558421E-3</v>
      </c>
    </row>
    <row r="142" spans="1:21" ht="15.95" customHeight="1" x14ac:dyDescent="0.25">
      <c r="A142" s="35"/>
      <c r="B142" s="51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50"/>
    </row>
    <row r="143" spans="1:21" ht="15.95" customHeight="1" x14ac:dyDescent="0.25">
      <c r="A143" s="72">
        <v>9</v>
      </c>
      <c r="B143" s="55" t="s">
        <v>246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>
        <f t="shared" si="9"/>
        <v>0</v>
      </c>
      <c r="S143" s="25"/>
      <c r="T143" s="25"/>
      <c r="U143" s="50"/>
    </row>
    <row r="144" spans="1:21" ht="15.95" customHeight="1" thickBot="1" x14ac:dyDescent="0.3">
      <c r="A144" s="35">
        <v>913</v>
      </c>
      <c r="B144" s="51" t="s">
        <v>245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>
        <v>0</v>
      </c>
      <c r="S144" s="25"/>
      <c r="T144" s="25">
        <f>R144-S144</f>
        <v>0</v>
      </c>
      <c r="U144" s="50">
        <f>S144/$S$145</f>
        <v>0</v>
      </c>
    </row>
    <row r="145" spans="1:21" ht="18" customHeight="1" thickBot="1" x14ac:dyDescent="0.3">
      <c r="A145" s="29"/>
      <c r="B145" s="57" t="s">
        <v>88</v>
      </c>
      <c r="C145" s="30">
        <f t="shared" ref="C145:T145" si="11">SUM(C31:C144)</f>
        <v>13235255.300000003</v>
      </c>
      <c r="D145" s="30">
        <f t="shared" si="11"/>
        <v>4218771.17</v>
      </c>
      <c r="E145" s="30">
        <f t="shared" si="11"/>
        <v>2817580.7100000004</v>
      </c>
      <c r="F145" s="30">
        <f t="shared" si="11"/>
        <v>0</v>
      </c>
      <c r="G145" s="30">
        <f t="shared" si="11"/>
        <v>0</v>
      </c>
      <c r="H145" s="30">
        <f t="shared" si="11"/>
        <v>0</v>
      </c>
      <c r="I145" s="30">
        <f t="shared" si="11"/>
        <v>0</v>
      </c>
      <c r="J145" s="30">
        <f t="shared" si="11"/>
        <v>0</v>
      </c>
      <c r="K145" s="30">
        <f t="shared" si="11"/>
        <v>0</v>
      </c>
      <c r="L145" s="30">
        <f t="shared" si="11"/>
        <v>0</v>
      </c>
      <c r="M145" s="30">
        <f t="shared" si="11"/>
        <v>0</v>
      </c>
      <c r="N145" s="30">
        <f>SUM(N31:N144)</f>
        <v>0</v>
      </c>
      <c r="O145" s="30">
        <f>SUM(O31:O144)</f>
        <v>0</v>
      </c>
      <c r="P145" s="30">
        <f>SUM(P31:P144)</f>
        <v>0</v>
      </c>
      <c r="Q145" s="30">
        <f>SUM(Q31:Q144)</f>
        <v>0</v>
      </c>
      <c r="R145" s="30">
        <f t="shared" si="11"/>
        <v>14636445.76</v>
      </c>
      <c r="S145" s="30">
        <f t="shared" si="11"/>
        <v>2064599.6199999999</v>
      </c>
      <c r="T145" s="30">
        <f t="shared" si="11"/>
        <v>12551846.140000002</v>
      </c>
      <c r="U145" s="36">
        <v>1</v>
      </c>
    </row>
    <row r="146" spans="1:21" x14ac:dyDescent="0.2">
      <c r="A146" s="37"/>
      <c r="B146" s="59"/>
      <c r="C146" s="46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94"/>
      <c r="T146" s="38"/>
    </row>
    <row r="147" spans="1:21" x14ac:dyDescent="0.2">
      <c r="A147" s="37"/>
      <c r="C147" s="67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94"/>
      <c r="T147" s="38"/>
    </row>
    <row r="148" spans="1:21" x14ac:dyDescent="0.2">
      <c r="A148" s="37"/>
      <c r="C148" s="67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94"/>
      <c r="T148" s="38"/>
    </row>
    <row r="149" spans="1:21" ht="15.75" thickBot="1" x14ac:dyDescent="0.25">
      <c r="E149" s="10"/>
      <c r="F149" s="3"/>
      <c r="J149" s="9"/>
      <c r="K149" s="9"/>
      <c r="L149" s="9"/>
      <c r="M149" s="9"/>
      <c r="N149" s="9"/>
      <c r="O149" s="9"/>
      <c r="P149" s="9"/>
      <c r="Q149" s="9"/>
      <c r="R149" s="11"/>
      <c r="S149" s="11"/>
    </row>
    <row r="150" spans="1:21" ht="15.75" x14ac:dyDescent="0.25">
      <c r="A150" s="1" t="s">
        <v>82</v>
      </c>
      <c r="B150" s="61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1"/>
    </row>
    <row r="151" spans="1:21" ht="15.75" x14ac:dyDescent="0.25">
      <c r="A151" s="4" t="s">
        <v>2</v>
      </c>
      <c r="B151" s="52"/>
      <c r="C151" s="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1"/>
    </row>
    <row r="152" spans="1:21" ht="5.0999999999999996" customHeight="1" thickBot="1" x14ac:dyDescent="0.25">
      <c r="A152" s="7"/>
      <c r="B152" s="62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1"/>
    </row>
    <row r="153" spans="1:21" ht="6.95" customHeight="1" x14ac:dyDescent="0.2">
      <c r="A153" s="73"/>
      <c r="B153" s="59"/>
      <c r="C153" s="7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1"/>
    </row>
    <row r="154" spans="1:21" x14ac:dyDescent="0.2">
      <c r="A154" s="75" t="s">
        <v>83</v>
      </c>
      <c r="C154" s="7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1"/>
    </row>
    <row r="155" spans="1:21" ht="15.75" x14ac:dyDescent="0.25">
      <c r="A155" s="77" t="s">
        <v>259</v>
      </c>
      <c r="C155" s="78">
        <v>5662637.9900000002</v>
      </c>
      <c r="D155" s="3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1"/>
    </row>
    <row r="156" spans="1:21" x14ac:dyDescent="0.2">
      <c r="A156" s="77"/>
      <c r="C156" s="79"/>
      <c r="D156" s="3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1"/>
    </row>
    <row r="157" spans="1:21" x14ac:dyDescent="0.2">
      <c r="A157" s="77"/>
      <c r="C157" s="79"/>
      <c r="D157" s="3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1"/>
    </row>
    <row r="158" spans="1:21" x14ac:dyDescent="0.2">
      <c r="A158" s="77" t="s">
        <v>84</v>
      </c>
      <c r="C158" s="79">
        <f>S26</f>
        <v>2206916.1</v>
      </c>
      <c r="D158" s="3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1"/>
    </row>
    <row r="159" spans="1:21" x14ac:dyDescent="0.2">
      <c r="A159" s="77" t="s">
        <v>85</v>
      </c>
      <c r="C159" s="80">
        <f>-S145</f>
        <v>-2064599.6199999999</v>
      </c>
      <c r="D159" s="3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1"/>
    </row>
    <row r="160" spans="1:21" ht="15.75" x14ac:dyDescent="0.25">
      <c r="A160" s="81" t="s">
        <v>289</v>
      </c>
      <c r="B160" s="53"/>
      <c r="C160" s="78">
        <f>+C158+C159</f>
        <v>142316.48000000021</v>
      </c>
      <c r="D160" s="3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1"/>
      <c r="T160" s="3"/>
    </row>
    <row r="161" spans="1:19" ht="15.75" x14ac:dyDescent="0.25">
      <c r="A161" s="81"/>
      <c r="B161" s="53"/>
      <c r="C161" s="78"/>
      <c r="D161" s="3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1"/>
    </row>
    <row r="162" spans="1:19" x14ac:dyDescent="0.2">
      <c r="A162" s="77"/>
      <c r="C162" s="79"/>
      <c r="D162" s="3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1"/>
    </row>
    <row r="163" spans="1:19" x14ac:dyDescent="0.2">
      <c r="A163" s="75" t="s">
        <v>86</v>
      </c>
      <c r="C163" s="79"/>
      <c r="D163" s="3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1"/>
    </row>
    <row r="164" spans="1:19" ht="15" customHeight="1" x14ac:dyDescent="0.2">
      <c r="A164" s="77"/>
      <c r="C164" s="79"/>
      <c r="D164" s="3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1"/>
    </row>
    <row r="165" spans="1:19" x14ac:dyDescent="0.2">
      <c r="A165" s="77" t="s">
        <v>286</v>
      </c>
      <c r="C165" s="79"/>
      <c r="D165" s="4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1"/>
    </row>
    <row r="166" spans="1:19" x14ac:dyDescent="0.2">
      <c r="A166" s="96" t="s">
        <v>280</v>
      </c>
      <c r="C166" s="79">
        <v>308.08</v>
      </c>
      <c r="D166" s="4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1"/>
    </row>
    <row r="167" spans="1:19" x14ac:dyDescent="0.2">
      <c r="A167" s="96" t="s">
        <v>281</v>
      </c>
      <c r="C167" s="79">
        <v>14384.16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1"/>
    </row>
    <row r="168" spans="1:19" x14ac:dyDescent="0.2">
      <c r="A168" s="96" t="s">
        <v>282</v>
      </c>
      <c r="C168" s="79">
        <v>2744.82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1"/>
    </row>
    <row r="169" spans="1:19" x14ac:dyDescent="0.2">
      <c r="A169" s="96" t="s">
        <v>283</v>
      </c>
      <c r="C169" s="79">
        <v>13241.9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1"/>
    </row>
    <row r="170" spans="1:19" x14ac:dyDescent="0.2">
      <c r="A170" s="95" t="s">
        <v>284</v>
      </c>
      <c r="C170" s="79">
        <v>17364.34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1"/>
    </row>
    <row r="171" spans="1:19" x14ac:dyDescent="0.2">
      <c r="A171" s="95" t="s">
        <v>279</v>
      </c>
      <c r="C171" s="79">
        <v>-0.01</v>
      </c>
      <c r="D171" s="6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1"/>
    </row>
    <row r="172" spans="1:19" x14ac:dyDescent="0.2">
      <c r="A172" s="95" t="s">
        <v>287</v>
      </c>
      <c r="C172" s="79">
        <v>0.12</v>
      </c>
      <c r="D172" s="4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1"/>
    </row>
    <row r="173" spans="1:19" x14ac:dyDescent="0.2">
      <c r="A173" s="77"/>
      <c r="C173" s="79"/>
      <c r="D173" s="4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1"/>
    </row>
    <row r="174" spans="1:19" x14ac:dyDescent="0.2">
      <c r="A174" s="77"/>
      <c r="C174" s="79"/>
      <c r="D174" s="4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1"/>
    </row>
    <row r="175" spans="1:19" x14ac:dyDescent="0.2">
      <c r="A175" s="77"/>
      <c r="C175" s="80"/>
      <c r="D175" s="4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1"/>
    </row>
    <row r="176" spans="1:19" ht="18.75" customHeight="1" x14ac:dyDescent="0.25">
      <c r="A176" s="81" t="s">
        <v>253</v>
      </c>
      <c r="B176" s="53" t="s">
        <v>252</v>
      </c>
      <c r="C176" s="78">
        <f>SUM(C162:C175)</f>
        <v>48043.41</v>
      </c>
      <c r="D176" s="8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1"/>
    </row>
    <row r="177" spans="1:21" ht="25.5" customHeight="1" thickBot="1" x14ac:dyDescent="0.3">
      <c r="A177" s="83" t="s">
        <v>285</v>
      </c>
      <c r="B177" s="84"/>
      <c r="C177" s="85">
        <f>+C155+C160+C176</f>
        <v>5852997.8800000008</v>
      </c>
      <c r="D177" s="7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1"/>
      <c r="U177" s="3"/>
    </row>
    <row r="178" spans="1:21" ht="25.5" customHeight="1" x14ac:dyDescent="0.2">
      <c r="B178" s="8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1"/>
    </row>
    <row r="179" spans="1:21" x14ac:dyDescent="0.2">
      <c r="C179" s="11"/>
      <c r="D179" s="3"/>
      <c r="J179" s="9"/>
      <c r="K179" s="9"/>
      <c r="L179" s="9"/>
      <c r="M179" s="9"/>
      <c r="N179" s="9"/>
      <c r="O179" s="9"/>
      <c r="P179" s="9"/>
      <c r="Q179" s="9"/>
      <c r="R179" s="3"/>
      <c r="S179" s="11"/>
    </row>
    <row r="180" spans="1:21" x14ac:dyDescent="0.2">
      <c r="C180" s="11"/>
      <c r="D180" s="3"/>
      <c r="J180" s="9"/>
      <c r="K180" s="9"/>
      <c r="L180" s="9"/>
      <c r="M180" s="9"/>
      <c r="N180" s="9"/>
      <c r="O180" s="9"/>
      <c r="P180" s="9"/>
      <c r="Q180" s="9"/>
      <c r="R180" s="3"/>
      <c r="S180" s="11"/>
    </row>
    <row r="181" spans="1:21" x14ac:dyDescent="0.2">
      <c r="C181" s="11"/>
      <c r="D181" s="3"/>
      <c r="J181" s="9"/>
      <c r="K181" s="9"/>
      <c r="L181" s="9"/>
      <c r="M181" s="9"/>
      <c r="N181" s="9"/>
      <c r="O181" s="9"/>
      <c r="P181" s="9"/>
      <c r="Q181" s="9"/>
      <c r="S181" s="11"/>
    </row>
    <row r="182" spans="1:21" x14ac:dyDescent="0.2">
      <c r="C182" s="11"/>
      <c r="D182" s="3"/>
      <c r="J182" s="9"/>
      <c r="K182" s="9"/>
      <c r="L182" s="9"/>
      <c r="M182" s="9"/>
      <c r="N182" s="9"/>
      <c r="O182" s="9"/>
      <c r="P182" s="9"/>
      <c r="Q182" s="9"/>
      <c r="S182" s="11"/>
    </row>
    <row r="183" spans="1:21" x14ac:dyDescent="0.2">
      <c r="B183" s="60" t="s">
        <v>288</v>
      </c>
      <c r="E183" s="9" t="s">
        <v>236</v>
      </c>
      <c r="G183" s="48"/>
      <c r="J183" s="49"/>
      <c r="K183" s="49"/>
      <c r="L183" s="9"/>
      <c r="M183" s="9"/>
      <c r="N183" s="9"/>
      <c r="O183" s="9"/>
      <c r="P183" s="49"/>
      <c r="Q183" s="49"/>
      <c r="S183" s="11"/>
    </row>
    <row r="184" spans="1:21" x14ac:dyDescent="0.2">
      <c r="B184" s="60" t="s">
        <v>87</v>
      </c>
      <c r="E184" s="87" t="s">
        <v>238</v>
      </c>
      <c r="G184" s="48"/>
      <c r="J184" s="48"/>
      <c r="K184" s="48"/>
      <c r="L184" s="9"/>
      <c r="M184" s="9"/>
      <c r="N184" s="9"/>
      <c r="O184" s="9"/>
      <c r="P184" s="48"/>
      <c r="Q184" s="48"/>
      <c r="S184" s="11"/>
    </row>
    <row r="187" spans="1:21" x14ac:dyDescent="0.2">
      <c r="J187" s="9"/>
      <c r="K187" s="9"/>
      <c r="L187" s="9"/>
      <c r="M187" s="9"/>
      <c r="N187" s="9"/>
      <c r="O187" s="9"/>
      <c r="P187" s="9"/>
      <c r="Q187" s="9"/>
      <c r="S187" s="11"/>
    </row>
    <row r="188" spans="1:21" x14ac:dyDescent="0.2">
      <c r="J188" s="9"/>
      <c r="K188" s="9"/>
      <c r="L188" s="9"/>
      <c r="M188" s="9"/>
      <c r="N188" s="9"/>
      <c r="O188" s="9"/>
      <c r="P188" s="9"/>
      <c r="Q188" s="9"/>
      <c r="S188" s="11"/>
    </row>
    <row r="189" spans="1:21" ht="30" x14ac:dyDescent="0.2">
      <c r="B189" s="60" t="s">
        <v>237</v>
      </c>
      <c r="E189" s="9" t="s">
        <v>247</v>
      </c>
      <c r="J189" s="9"/>
      <c r="K189" s="9"/>
      <c r="L189" s="9"/>
      <c r="M189" s="9"/>
      <c r="N189" s="9"/>
      <c r="O189" s="9"/>
      <c r="P189" s="9"/>
      <c r="Q189" s="9"/>
      <c r="S189" s="11"/>
    </row>
    <row r="190" spans="1:21" x14ac:dyDescent="0.2">
      <c r="B190" s="60" t="s">
        <v>234</v>
      </c>
      <c r="E190" s="87" t="s">
        <v>255</v>
      </c>
      <c r="I190" s="3"/>
      <c r="J190" s="9"/>
      <c r="K190" s="3"/>
      <c r="L190" s="9"/>
      <c r="M190" s="3"/>
      <c r="N190" s="3"/>
      <c r="O190" s="3"/>
      <c r="P190" s="3"/>
      <c r="Q190" s="3"/>
      <c r="R190" s="3"/>
    </row>
    <row r="191" spans="1:21" x14ac:dyDescent="0.2">
      <c r="I191" s="3"/>
      <c r="K191" s="44"/>
      <c r="M191" s="44"/>
      <c r="N191" s="44"/>
      <c r="O191" s="44"/>
      <c r="P191" s="44"/>
      <c r="Q191" s="44"/>
    </row>
    <row r="192" spans="1:21" x14ac:dyDescent="0.2">
      <c r="G192" s="41"/>
      <c r="I192" s="41"/>
      <c r="K192" s="45"/>
      <c r="M192" s="45"/>
      <c r="N192" s="45"/>
      <c r="O192" s="45"/>
      <c r="P192" s="45"/>
      <c r="Q192" s="45"/>
    </row>
    <row r="193" spans="7:18" x14ac:dyDescent="0.2">
      <c r="G193" s="41"/>
      <c r="I193" s="41"/>
      <c r="K193" s="45"/>
      <c r="M193" s="45"/>
      <c r="N193" s="45"/>
      <c r="O193" s="45"/>
      <c r="P193" s="45"/>
      <c r="Q193" s="45"/>
      <c r="R193" s="3"/>
    </row>
    <row r="194" spans="7:18" x14ac:dyDescent="0.2">
      <c r="G194" s="41"/>
      <c r="R194" s="3"/>
    </row>
    <row r="195" spans="7:18" x14ac:dyDescent="0.2">
      <c r="G195" s="41"/>
    </row>
    <row r="196" spans="7:18" x14ac:dyDescent="0.2">
      <c r="G196" s="41"/>
    </row>
    <row r="197" spans="7:18" x14ac:dyDescent="0.2">
      <c r="G197" s="41"/>
      <c r="R197" s="3"/>
    </row>
    <row r="198" spans="7:18" x14ac:dyDescent="0.2">
      <c r="G198" s="41"/>
    </row>
    <row r="199" spans="7:18" x14ac:dyDescent="0.2">
      <c r="G199" s="41"/>
    </row>
    <row r="200" spans="7:18" x14ac:dyDescent="0.2">
      <c r="G200" s="41"/>
    </row>
    <row r="201" spans="7:18" x14ac:dyDescent="0.2">
      <c r="G201" s="41"/>
    </row>
    <row r="202" spans="7:18" x14ac:dyDescent="0.2">
      <c r="G202" s="41"/>
    </row>
    <row r="203" spans="7:18" x14ac:dyDescent="0.2">
      <c r="G203" s="41"/>
    </row>
    <row r="204" spans="7:18" x14ac:dyDescent="0.2">
      <c r="G204" s="41"/>
    </row>
    <row r="205" spans="7:18" x14ac:dyDescent="0.2">
      <c r="G205" s="41"/>
    </row>
    <row r="206" spans="7:18" x14ac:dyDescent="0.2">
      <c r="G206" s="41"/>
    </row>
    <row r="207" spans="7:18" x14ac:dyDescent="0.2">
      <c r="G207" s="41"/>
    </row>
    <row r="208" spans="7:18" x14ac:dyDescent="0.2">
      <c r="G208" s="41"/>
    </row>
    <row r="209" spans="7:7" x14ac:dyDescent="0.2">
      <c r="G209" s="41"/>
    </row>
  </sheetData>
  <mergeCells count="7">
    <mergeCell ref="S6:S7"/>
    <mergeCell ref="B6:B7"/>
    <mergeCell ref="H6:I6"/>
    <mergeCell ref="J6:K6"/>
    <mergeCell ref="L6:M6"/>
    <mergeCell ref="N6:O6"/>
    <mergeCell ref="P6:Q6"/>
  </mergeCells>
  <pageMargins left="1.2204724409448819" right="0.23622047244094491" top="0.74803149606299213" bottom="0.74803149606299213" header="0.31496062992125984" footer="0.31496062992125984"/>
  <pageSetup scale="60" fitToHeight="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DF497-1386-4408-BCF4-65BA8D328CE1}">
  <dimension ref="A1:Z209"/>
  <sheetViews>
    <sheetView zoomScale="110" zoomScaleNormal="110" workbookViewId="0">
      <pane xSplit="2" ySplit="7" topLeftCell="C134" activePane="bottomRight" state="frozen"/>
      <selection pane="topRight" activeCell="C1" sqref="C1"/>
      <selection pane="bottomLeft" activeCell="A8" sqref="A8"/>
      <selection pane="bottomRight" activeCell="S145" sqref="S145"/>
    </sheetView>
  </sheetViews>
  <sheetFormatPr baseColWidth="10" defaultColWidth="11.42578125" defaultRowHeight="15" x14ac:dyDescent="0.2"/>
  <cols>
    <col min="1" max="1" width="13.42578125" style="9" customWidth="1"/>
    <col min="2" max="2" width="50.7109375" style="60" customWidth="1"/>
    <col min="3" max="3" width="16.42578125" style="9" customWidth="1"/>
    <col min="4" max="4" width="15.7109375" style="9" customWidth="1"/>
    <col min="5" max="5" width="18.5703125" style="9" customWidth="1"/>
    <col min="6" max="6" width="22.85546875" style="9" hidden="1" customWidth="1"/>
    <col min="7" max="7" width="14.5703125" style="9" hidden="1" customWidth="1"/>
    <col min="8" max="8" width="16.42578125" style="9" hidden="1" customWidth="1"/>
    <col min="9" max="9" width="14.140625" style="9" hidden="1" customWidth="1"/>
    <col min="10" max="10" width="13.140625" style="39" hidden="1" customWidth="1"/>
    <col min="11" max="11" width="14.7109375" style="39" hidden="1" customWidth="1"/>
    <col min="12" max="12" width="13.42578125" style="39" hidden="1" customWidth="1"/>
    <col min="13" max="17" width="14.42578125" style="39" hidden="1" customWidth="1"/>
    <col min="18" max="18" width="16.42578125" style="9" customWidth="1"/>
    <col min="19" max="19" width="18.28515625" style="9" customWidth="1"/>
    <col min="20" max="20" width="16.42578125" style="9" customWidth="1"/>
    <col min="21" max="21" width="13.28515625" style="9" customWidth="1"/>
    <col min="22" max="22" width="14.140625" style="9" bestFit="1" customWidth="1"/>
    <col min="23" max="16384" width="11.42578125" style="9"/>
  </cols>
  <sheetData>
    <row r="1" spans="1:21" ht="15.75" x14ac:dyDescent="0.25">
      <c r="A1" s="5" t="s">
        <v>0</v>
      </c>
      <c r="B1" s="5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2"/>
    </row>
    <row r="2" spans="1:21" ht="15.75" x14ac:dyDescent="0.25">
      <c r="A2" s="5" t="s">
        <v>1</v>
      </c>
      <c r="B2" s="5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2"/>
    </row>
    <row r="3" spans="1:21" ht="15.75" x14ac:dyDescent="0.25">
      <c r="A3" s="5" t="s">
        <v>263</v>
      </c>
      <c r="B3" s="5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2"/>
    </row>
    <row r="4" spans="1:21" ht="15.75" x14ac:dyDescent="0.25">
      <c r="A4" s="5" t="s">
        <v>2</v>
      </c>
      <c r="B4" s="5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2"/>
    </row>
    <row r="5" spans="1:21" ht="16.5" thickBot="1" x14ac:dyDescent="0.3">
      <c r="A5" s="12"/>
      <c r="B5" s="5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6.5" thickBot="1" x14ac:dyDescent="0.3">
      <c r="A6" s="13" t="s">
        <v>3</v>
      </c>
      <c r="B6" s="100" t="s">
        <v>4</v>
      </c>
      <c r="C6" s="13" t="s">
        <v>5</v>
      </c>
      <c r="D6" s="14" t="s">
        <v>6</v>
      </c>
      <c r="E6" s="15"/>
      <c r="F6" s="14" t="s">
        <v>6</v>
      </c>
      <c r="G6" s="15"/>
      <c r="H6" s="102" t="s">
        <v>7</v>
      </c>
      <c r="I6" s="103"/>
      <c r="J6" s="102" t="s">
        <v>242</v>
      </c>
      <c r="K6" s="103"/>
      <c r="L6" s="102" t="s">
        <v>231</v>
      </c>
      <c r="M6" s="103"/>
      <c r="N6" s="102" t="s">
        <v>244</v>
      </c>
      <c r="O6" s="103"/>
      <c r="P6" s="102" t="s">
        <v>250</v>
      </c>
      <c r="Q6" s="103"/>
      <c r="R6" s="13" t="s">
        <v>5</v>
      </c>
      <c r="S6" s="98" t="s">
        <v>251</v>
      </c>
      <c r="T6" s="13" t="s">
        <v>8</v>
      </c>
      <c r="U6" s="13" t="s">
        <v>9</v>
      </c>
    </row>
    <row r="7" spans="1:21" ht="16.5" thickBot="1" x14ac:dyDescent="0.3">
      <c r="A7" s="16" t="s">
        <v>10</v>
      </c>
      <c r="B7" s="101"/>
      <c r="C7" s="16" t="s">
        <v>11</v>
      </c>
      <c r="D7" s="17" t="s">
        <v>12</v>
      </c>
      <c r="E7" s="17" t="s">
        <v>13</v>
      </c>
      <c r="F7" s="17" t="s">
        <v>12</v>
      </c>
      <c r="G7" s="17" t="s">
        <v>13</v>
      </c>
      <c r="H7" s="17" t="s">
        <v>12</v>
      </c>
      <c r="I7" s="18" t="s">
        <v>13</v>
      </c>
      <c r="J7" s="17" t="s">
        <v>12</v>
      </c>
      <c r="K7" s="18" t="s">
        <v>13</v>
      </c>
      <c r="L7" s="17" t="s">
        <v>12</v>
      </c>
      <c r="M7" s="18" t="s">
        <v>13</v>
      </c>
      <c r="N7" s="17" t="s">
        <v>12</v>
      </c>
      <c r="O7" s="18" t="s">
        <v>13</v>
      </c>
      <c r="P7" s="17" t="s">
        <v>12</v>
      </c>
      <c r="Q7" s="18" t="s">
        <v>13</v>
      </c>
      <c r="R7" s="16" t="s">
        <v>14</v>
      </c>
      <c r="S7" s="99"/>
      <c r="T7" s="16" t="s">
        <v>15</v>
      </c>
      <c r="U7" s="16" t="s">
        <v>16</v>
      </c>
    </row>
    <row r="8" spans="1:21" ht="15.95" customHeight="1" x14ac:dyDescent="0.25">
      <c r="A8" s="19"/>
      <c r="B8" s="54"/>
      <c r="C8" s="20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20"/>
      <c r="S8" s="20"/>
      <c r="T8" s="20"/>
      <c r="U8" s="21"/>
    </row>
    <row r="9" spans="1:21" ht="15.95" customHeight="1" x14ac:dyDescent="0.25">
      <c r="A9" s="22" t="s">
        <v>254</v>
      </c>
      <c r="B9" s="55" t="s">
        <v>174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4"/>
    </row>
    <row r="10" spans="1:21" ht="15.95" customHeight="1" x14ac:dyDescent="0.25">
      <c r="A10" s="26" t="s">
        <v>17</v>
      </c>
      <c r="B10" s="51" t="s">
        <v>175</v>
      </c>
      <c r="C10" s="25">
        <v>37000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>
        <f>C10+D10-E10+F10-G10+H10-I10+J10-K10+L10-M10+N10-O10+P10-Q10</f>
        <v>37000</v>
      </c>
      <c r="S10" s="25">
        <f>+'[1]ING MAYO 2026'!$Q$9</f>
        <v>30315</v>
      </c>
      <c r="T10" s="25">
        <f t="shared" ref="T10:T22" si="0">R10-S10</f>
        <v>6685</v>
      </c>
      <c r="U10" s="50">
        <f>S10/$S$26</f>
        <v>1.0924541004229505E-2</v>
      </c>
    </row>
    <row r="11" spans="1:21" ht="15.95" hidden="1" customHeight="1" x14ac:dyDescent="0.25">
      <c r="A11" s="26" t="s">
        <v>26</v>
      </c>
      <c r="B11" s="51" t="s">
        <v>27</v>
      </c>
      <c r="C11" s="25">
        <v>0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f>C11+D11-E11+F11-G11+J11-K11</f>
        <v>0</v>
      </c>
      <c r="S11" s="25"/>
      <c r="T11" s="25">
        <v>0</v>
      </c>
      <c r="U11" s="50"/>
    </row>
    <row r="12" spans="1:21" ht="15.75" customHeight="1" x14ac:dyDescent="0.25">
      <c r="A12" s="26" t="s">
        <v>18</v>
      </c>
      <c r="B12" s="51" t="s">
        <v>176</v>
      </c>
      <c r="C12" s="25">
        <v>54345.41</v>
      </c>
      <c r="D12" s="25">
        <v>42054.59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f t="shared" ref="R12:R25" si="1">C12+D12-E12+F12-G12+H12-I12+J12-K12+L12-M12+N12-O12+P12-Q12</f>
        <v>96400</v>
      </c>
      <c r="S12" s="25">
        <f>+'[1]ING MAYO 2026'!$Q$11</f>
        <v>35500.92</v>
      </c>
      <c r="T12" s="25">
        <f t="shared" si="0"/>
        <v>60899.08</v>
      </c>
      <c r="U12" s="50">
        <f>S12/$S$26</f>
        <v>1.2793378071181636E-2</v>
      </c>
    </row>
    <row r="13" spans="1:21" ht="31.5" customHeight="1" x14ac:dyDescent="0.25">
      <c r="A13" s="26" t="s">
        <v>19</v>
      </c>
      <c r="B13" s="51" t="s">
        <v>177</v>
      </c>
      <c r="C13" s="25">
        <v>0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>
        <f>R13-S13</f>
        <v>0</v>
      </c>
      <c r="U13" s="50">
        <f>S13/$S$26</f>
        <v>0</v>
      </c>
    </row>
    <row r="14" spans="1:21" ht="15.95" customHeight="1" x14ac:dyDescent="0.25">
      <c r="A14" s="26"/>
      <c r="B14" s="55" t="s">
        <v>178</v>
      </c>
      <c r="C14" s="25">
        <v>0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>
        <f t="shared" si="1"/>
        <v>0</v>
      </c>
      <c r="S14" s="25"/>
      <c r="T14" s="25"/>
      <c r="U14" s="50"/>
    </row>
    <row r="15" spans="1:21" ht="15.95" customHeight="1" x14ac:dyDescent="0.25">
      <c r="A15" s="26" t="s">
        <v>179</v>
      </c>
      <c r="B15" s="51" t="s">
        <v>227</v>
      </c>
      <c r="C15" s="25">
        <v>86241.600000000006</v>
      </c>
      <c r="D15" s="25"/>
      <c r="E15" s="25">
        <v>241.6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>
        <f t="shared" si="1"/>
        <v>86000</v>
      </c>
      <c r="S15" s="25">
        <f>+'[1]ING MAYO 2026'!$Q$17</f>
        <v>86234.94</v>
      </c>
      <c r="T15" s="25">
        <f t="shared" si="0"/>
        <v>-234.94000000000233</v>
      </c>
      <c r="U15" s="50">
        <f>S15/$S$26</f>
        <v>3.1076270428080859E-2</v>
      </c>
    </row>
    <row r="16" spans="1:21" ht="15.95" customHeight="1" x14ac:dyDescent="0.25">
      <c r="A16" s="22" t="s">
        <v>224</v>
      </c>
      <c r="B16" s="55" t="s">
        <v>225</v>
      </c>
      <c r="C16" s="25">
        <v>0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>
        <f t="shared" si="1"/>
        <v>0</v>
      </c>
      <c r="S16" s="25"/>
      <c r="T16" s="25"/>
      <c r="U16" s="50"/>
    </row>
    <row r="17" spans="1:22" ht="15.95" customHeight="1" x14ac:dyDescent="0.25">
      <c r="A17" s="22" t="s">
        <v>226</v>
      </c>
      <c r="B17" s="55" t="s">
        <v>223</v>
      </c>
      <c r="C17" s="25">
        <v>0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>
        <f t="shared" si="1"/>
        <v>0</v>
      </c>
      <c r="S17" s="25"/>
      <c r="T17" s="25"/>
      <c r="U17" s="50"/>
    </row>
    <row r="18" spans="1:22" ht="15.95" customHeight="1" x14ac:dyDescent="0.25">
      <c r="A18" s="26" t="s">
        <v>20</v>
      </c>
      <c r="B18" s="51" t="s">
        <v>21</v>
      </c>
      <c r="C18" s="25">
        <v>4771983.3099999996</v>
      </c>
      <c r="D18" s="25">
        <v>492643.21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>
        <f t="shared" si="1"/>
        <v>5264626.5199999996</v>
      </c>
      <c r="S18" s="25">
        <f>+'[1]ING MAYO 2026'!$Q$23</f>
        <v>2167609.17</v>
      </c>
      <c r="T18" s="25">
        <f t="shared" si="0"/>
        <v>3097017.3499999996</v>
      </c>
      <c r="U18" s="50">
        <f>S18/$S$26</f>
        <v>0.78113591485432576</v>
      </c>
    </row>
    <row r="19" spans="1:22" ht="15.95" customHeight="1" x14ac:dyDescent="0.25">
      <c r="A19" s="26" t="s">
        <v>22</v>
      </c>
      <c r="B19" s="51" t="s">
        <v>29</v>
      </c>
      <c r="C19" s="25">
        <v>509218.59</v>
      </c>
      <c r="D19" s="25"/>
      <c r="E19" s="25">
        <v>268136.98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f t="shared" si="1"/>
        <v>241081.61000000004</v>
      </c>
      <c r="S19" s="25">
        <f>+'[1]ING MAYO 2026'!$Q$24</f>
        <v>0</v>
      </c>
      <c r="T19" s="25">
        <f t="shared" si="0"/>
        <v>241081.61000000004</v>
      </c>
      <c r="U19" s="50">
        <f>S19/$S$26</f>
        <v>0</v>
      </c>
    </row>
    <row r="20" spans="1:22" ht="15.95" customHeight="1" x14ac:dyDescent="0.25">
      <c r="A20" s="26" t="s">
        <v>23</v>
      </c>
      <c r="B20" s="51" t="s">
        <v>24</v>
      </c>
      <c r="C20" s="25">
        <v>5221868.17</v>
      </c>
      <c r="D20" s="25"/>
      <c r="E20" s="25">
        <v>1885092.76</v>
      </c>
      <c r="F20" s="25"/>
      <c r="G20" s="25"/>
      <c r="H20" s="25"/>
      <c r="I20" s="25"/>
      <c r="J20" s="25"/>
      <c r="K20" s="25"/>
      <c r="L20" s="25"/>
      <c r="M20" s="25"/>
      <c r="N20" s="28"/>
      <c r="O20" s="25"/>
      <c r="P20" s="28"/>
      <c r="Q20" s="25"/>
      <c r="R20" s="25">
        <f t="shared" si="1"/>
        <v>3336775.41</v>
      </c>
      <c r="S20" s="25">
        <f>+'[1]ING MAYO 2026'!$Q$25</f>
        <v>611807.49</v>
      </c>
      <c r="T20" s="25">
        <f t="shared" si="0"/>
        <v>2724967.92</v>
      </c>
      <c r="U20" s="50">
        <f>S20/$S$26</f>
        <v>0.22047554053108143</v>
      </c>
    </row>
    <row r="21" spans="1:22" ht="15.95" customHeight="1" x14ac:dyDescent="0.25">
      <c r="A21" s="26" t="s">
        <v>25</v>
      </c>
      <c r="B21" s="51" t="s">
        <v>248</v>
      </c>
      <c r="C21" s="25">
        <v>20000</v>
      </c>
      <c r="D21" s="25"/>
      <c r="E21" s="25">
        <v>1232.22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f t="shared" si="1"/>
        <v>18767.78</v>
      </c>
      <c r="S21" s="25">
        <f>+'[1]ING MAYO 2026'!$Q$26</f>
        <v>0</v>
      </c>
      <c r="T21" s="25">
        <f t="shared" si="0"/>
        <v>18767.78</v>
      </c>
      <c r="U21" s="50">
        <f>S21/$S$26</f>
        <v>0</v>
      </c>
    </row>
    <row r="22" spans="1:22" ht="15.95" customHeight="1" x14ac:dyDescent="0.25">
      <c r="A22" s="27" t="s">
        <v>28</v>
      </c>
      <c r="B22" s="56" t="s">
        <v>30</v>
      </c>
      <c r="C22" s="28"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5">
        <f t="shared" si="1"/>
        <v>0</v>
      </c>
      <c r="S22" s="25">
        <f>+'[1]ING MAYO 2026'!$Q$27</f>
        <v>0</v>
      </c>
      <c r="T22" s="25">
        <f t="shared" si="0"/>
        <v>0</v>
      </c>
      <c r="U22" s="50">
        <f>S22/$S$26</f>
        <v>0</v>
      </c>
    </row>
    <row r="23" spans="1:22" ht="15.95" customHeight="1" x14ac:dyDescent="0.25">
      <c r="A23" s="22"/>
      <c r="B23" s="55" t="s">
        <v>180</v>
      </c>
      <c r="C23" s="23">
        <v>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f t="shared" si="1"/>
        <v>0</v>
      </c>
      <c r="S23" s="25"/>
      <c r="T23" s="23"/>
      <c r="U23" s="50"/>
    </row>
    <row r="24" spans="1:22" ht="15.95" customHeight="1" x14ac:dyDescent="0.25">
      <c r="A24" s="26" t="s">
        <v>183</v>
      </c>
      <c r="B24" s="51" t="s">
        <v>184</v>
      </c>
      <c r="C24" s="25">
        <v>260547.84</v>
      </c>
      <c r="D24" s="25"/>
      <c r="E24" s="25">
        <v>260547.84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>
        <f t="shared" si="1"/>
        <v>0</v>
      </c>
      <c r="S24" s="25"/>
      <c r="T24" s="25">
        <f>R24-S24</f>
        <v>0</v>
      </c>
      <c r="U24" s="50">
        <f>S24/$S$26</f>
        <v>0</v>
      </c>
    </row>
    <row r="25" spans="1:22" ht="15.95" customHeight="1" thickBot="1" x14ac:dyDescent="0.3">
      <c r="A25" s="26" t="s">
        <v>182</v>
      </c>
      <c r="B25" s="51" t="s">
        <v>181</v>
      </c>
      <c r="C25" s="25">
        <v>2274050.38</v>
      </c>
      <c r="D25" s="25">
        <v>3281744.06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>
        <f t="shared" si="1"/>
        <v>5555794.4399999995</v>
      </c>
      <c r="S25" s="25">
        <f>+'[1]ING MAYO 2026'!$Q$34</f>
        <v>-156522.56000000003</v>
      </c>
      <c r="T25" s="25">
        <f>R25-S25</f>
        <v>5712316.9999999991</v>
      </c>
      <c r="U25" s="50">
        <f>S25/$S$26</f>
        <v>-5.6405644888899008E-2</v>
      </c>
    </row>
    <row r="26" spans="1:22" ht="18" customHeight="1" thickBot="1" x14ac:dyDescent="0.3">
      <c r="A26" s="29"/>
      <c r="B26" s="57" t="s">
        <v>31</v>
      </c>
      <c r="C26" s="30">
        <f>SUM(C9:C25)</f>
        <v>13235255.299999997</v>
      </c>
      <c r="D26" s="30">
        <f>SUM(D9:D25)</f>
        <v>3816441.8600000003</v>
      </c>
      <c r="E26" s="30">
        <f>SUM(E9:E25)</f>
        <v>2415251.4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>
        <f>SUM(R9:R25)</f>
        <v>14636445.759999998</v>
      </c>
      <c r="S26" s="30">
        <f>SUM(S10:S25)</f>
        <v>2774944.9599999995</v>
      </c>
      <c r="T26" s="30">
        <f>SUM(T9:T25)</f>
        <v>11861500.799999999</v>
      </c>
      <c r="U26" s="24">
        <f>+S26/R26</f>
        <v>0.18959144901036409</v>
      </c>
    </row>
    <row r="27" spans="1:22" ht="15.95" customHeight="1" x14ac:dyDescent="0.2">
      <c r="A27" s="31"/>
      <c r="B27" s="58"/>
      <c r="C27" s="32"/>
      <c r="D27" s="32"/>
      <c r="E27" s="32"/>
      <c r="F27" s="69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11"/>
    </row>
    <row r="28" spans="1:22" ht="15.95" customHeight="1" x14ac:dyDescent="0.25">
      <c r="A28" s="22" t="s">
        <v>32</v>
      </c>
      <c r="B28" s="55" t="s">
        <v>33</v>
      </c>
      <c r="C28" s="23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34"/>
    </row>
    <row r="29" spans="1:22" ht="15.95" customHeight="1" x14ac:dyDescent="0.25">
      <c r="A29" s="22"/>
      <c r="B29" s="55"/>
      <c r="C29" s="2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34"/>
    </row>
    <row r="30" spans="1:22" ht="15.95" customHeight="1" x14ac:dyDescent="0.25">
      <c r="A30" s="72">
        <v>0</v>
      </c>
      <c r="B30" s="55" t="s">
        <v>34</v>
      </c>
      <c r="C30" s="23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34"/>
    </row>
    <row r="31" spans="1:22" ht="15.95" customHeight="1" x14ac:dyDescent="0.25">
      <c r="A31" s="35" t="s">
        <v>35</v>
      </c>
      <c r="B31" s="51" t="s">
        <v>146</v>
      </c>
      <c r="C31" s="25">
        <v>939810.82</v>
      </c>
      <c r="D31" s="25"/>
      <c r="E31" s="25">
        <v>55213.82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>
        <f t="shared" ref="R31:R95" si="2">C31+D31-E31+F31-G31+H31-I31+J31-K31+L31-M31+N31-O31+P31-Q31</f>
        <v>884597</v>
      </c>
      <c r="S31" s="25">
        <f>+'[1]EGR MAYO 2026'!$Q$9</f>
        <v>371981.61</v>
      </c>
      <c r="T31" s="25">
        <f t="shared" ref="T31:T101" si="3">R31-S31</f>
        <v>512615.39</v>
      </c>
      <c r="U31" s="50">
        <f>S31/$S$145</f>
        <v>0.15959602995031053</v>
      </c>
    </row>
    <row r="32" spans="1:22" ht="30.75" customHeight="1" x14ac:dyDescent="0.25">
      <c r="A32" s="35" t="s">
        <v>36</v>
      </c>
      <c r="B32" s="51" t="s">
        <v>147</v>
      </c>
      <c r="C32" s="25">
        <v>4762.5</v>
      </c>
      <c r="D32" s="25"/>
      <c r="E32" s="25">
        <v>37.5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>
        <f t="shared" si="2"/>
        <v>4725</v>
      </c>
      <c r="S32" s="25">
        <f>+'[1]EGR MAYO 2026'!$Q$10</f>
        <v>1875</v>
      </c>
      <c r="T32" s="25">
        <f t="shared" si="3"/>
        <v>2850</v>
      </c>
      <c r="U32" s="50">
        <f>S32/$S$145</f>
        <v>8.04455242174021E-4</v>
      </c>
    </row>
    <row r="33" spans="1:21" ht="31.5" customHeight="1" x14ac:dyDescent="0.25">
      <c r="A33" s="35" t="s">
        <v>37</v>
      </c>
      <c r="B33" s="51" t="s">
        <v>148</v>
      </c>
      <c r="C33" s="25">
        <v>323221.65000000002</v>
      </c>
      <c r="D33" s="25">
        <v>176328.35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>
        <f t="shared" si="2"/>
        <v>499550</v>
      </c>
      <c r="S33" s="25">
        <f>+'[1]EGR MAYO 2026'!$Q$11</f>
        <v>122823.85</v>
      </c>
      <c r="T33" s="25">
        <f t="shared" si="3"/>
        <v>376726.15</v>
      </c>
      <c r="U33" s="50">
        <f>S33/$S$145</f>
        <v>5.2696687998131007E-2</v>
      </c>
    </row>
    <row r="34" spans="1:21" ht="15.95" customHeight="1" x14ac:dyDescent="0.25">
      <c r="A34" s="71" t="s">
        <v>257</v>
      </c>
      <c r="B34" s="51" t="s">
        <v>249</v>
      </c>
      <c r="C34" s="25">
        <v>0</v>
      </c>
      <c r="D34" s="25">
        <v>16080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>
        <f t="shared" si="2"/>
        <v>16080</v>
      </c>
      <c r="S34" s="25">
        <f>+'[1]EGR MAYO 2026'!$Q$12</f>
        <v>14007.98</v>
      </c>
      <c r="T34" s="25">
        <f t="shared" si="3"/>
        <v>2072.0200000000004</v>
      </c>
      <c r="U34" s="50"/>
    </row>
    <row r="35" spans="1:21" ht="15.95" customHeight="1" x14ac:dyDescent="0.25">
      <c r="A35" s="71" t="s">
        <v>256</v>
      </c>
      <c r="B35" s="51" t="s">
        <v>232</v>
      </c>
      <c r="C35" s="25">
        <v>0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>
        <f t="shared" si="2"/>
        <v>0</v>
      </c>
      <c r="S35" s="25"/>
      <c r="T35" s="25">
        <f t="shared" si="3"/>
        <v>0</v>
      </c>
      <c r="U35" s="50">
        <f t="shared" ref="U35:U42" si="4">S35/$S$145</f>
        <v>0</v>
      </c>
    </row>
    <row r="36" spans="1:21" ht="15.95" customHeight="1" x14ac:dyDescent="0.25">
      <c r="A36" s="35" t="s">
        <v>38</v>
      </c>
      <c r="B36" s="51" t="s">
        <v>39</v>
      </c>
      <c r="C36" s="25">
        <v>43877.84</v>
      </c>
      <c r="D36" s="25">
        <v>29022.16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>
        <f t="shared" si="2"/>
        <v>72900</v>
      </c>
      <c r="S36" s="25">
        <f>+'[1]EGR MAYO 2026'!$Q$14</f>
        <v>22491.9</v>
      </c>
      <c r="T36" s="25">
        <f t="shared" si="3"/>
        <v>50408.1</v>
      </c>
      <c r="U36" s="50">
        <f t="shared" si="4"/>
        <v>9.6499876594420605E-3</v>
      </c>
    </row>
    <row r="37" spans="1:21" ht="34.5" customHeight="1" x14ac:dyDescent="0.25">
      <c r="A37" s="35" t="s">
        <v>40</v>
      </c>
      <c r="B37" s="51" t="s">
        <v>149</v>
      </c>
      <c r="C37" s="25">
        <v>71489.86</v>
      </c>
      <c r="D37" s="25"/>
      <c r="E37" s="25">
        <v>11182.86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>
        <f t="shared" si="2"/>
        <v>60307</v>
      </c>
      <c r="S37" s="25">
        <f>+'[1]EGR MAYO 2026'!$Q$15</f>
        <v>24882.06</v>
      </c>
      <c r="T37" s="25">
        <f t="shared" si="3"/>
        <v>35424.94</v>
      </c>
      <c r="U37" s="50">
        <f t="shared" si="4"/>
        <v>1.0675468588313879E-2</v>
      </c>
    </row>
    <row r="38" spans="1:21" ht="15.95" customHeight="1" x14ac:dyDescent="0.25">
      <c r="A38" s="35" t="s">
        <v>41</v>
      </c>
      <c r="B38" s="51" t="s">
        <v>150</v>
      </c>
      <c r="C38" s="25">
        <v>107905.79</v>
      </c>
      <c r="D38" s="25"/>
      <c r="E38" s="25">
        <v>3941.38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>
        <f t="shared" si="2"/>
        <v>103964.40999999999</v>
      </c>
      <c r="S38" s="25">
        <f>+'[1]EGR MAYO 2026'!$Q$16</f>
        <v>43840.02</v>
      </c>
      <c r="T38" s="25">
        <f t="shared" si="3"/>
        <v>60124.389999999992</v>
      </c>
      <c r="U38" s="50">
        <f t="shared" si="4"/>
        <v>1.8809244749874093E-2</v>
      </c>
    </row>
    <row r="39" spans="1:21" ht="15.95" customHeight="1" x14ac:dyDescent="0.25">
      <c r="A39" s="35" t="s">
        <v>42</v>
      </c>
      <c r="B39" s="51" t="s">
        <v>151</v>
      </c>
      <c r="C39" s="25">
        <v>10113</v>
      </c>
      <c r="D39" s="25"/>
      <c r="E39" s="25">
        <v>586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>
        <f t="shared" si="2"/>
        <v>9527</v>
      </c>
      <c r="S39" s="25">
        <f>+'[1]EGR MAYO 2026'!$Q$17</f>
        <v>4108.72</v>
      </c>
      <c r="T39" s="25">
        <f t="shared" si="3"/>
        <v>5418.28</v>
      </c>
      <c r="U39" s="50">
        <f t="shared" si="4"/>
        <v>1.7628167160667967E-3</v>
      </c>
    </row>
    <row r="40" spans="1:21" ht="15.95" customHeight="1" x14ac:dyDescent="0.25">
      <c r="A40" s="35" t="s">
        <v>43</v>
      </c>
      <c r="B40" s="51" t="s">
        <v>44</v>
      </c>
      <c r="C40" s="25">
        <v>82301.350000000006</v>
      </c>
      <c r="D40" s="25"/>
      <c r="E40" s="25">
        <v>7501.35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>
        <f t="shared" si="2"/>
        <v>74800</v>
      </c>
      <c r="S40" s="25">
        <f>+'[1]EGR MAYO 2026'!$Q$18</f>
        <v>1797.88</v>
      </c>
      <c r="T40" s="25">
        <f t="shared" si="3"/>
        <v>73002.12</v>
      </c>
      <c r="U40" s="50">
        <f t="shared" si="4"/>
        <v>7.7136746175990875E-4</v>
      </c>
    </row>
    <row r="41" spans="1:21" ht="15.95" customHeight="1" x14ac:dyDescent="0.25">
      <c r="A41" s="35" t="s">
        <v>45</v>
      </c>
      <c r="B41" s="51" t="s">
        <v>152</v>
      </c>
      <c r="C41" s="25">
        <v>89710.73</v>
      </c>
      <c r="D41" s="25"/>
      <c r="E41" s="25">
        <v>18810.73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>
        <f t="shared" si="2"/>
        <v>70900</v>
      </c>
      <c r="S41" s="25">
        <f>+'[1]EGR MAYO 2026'!$Q$19</f>
        <v>1797.88</v>
      </c>
      <c r="T41" s="25">
        <f t="shared" si="3"/>
        <v>69102.12</v>
      </c>
      <c r="U41" s="50">
        <f t="shared" si="4"/>
        <v>7.7136746175990875E-4</v>
      </c>
    </row>
    <row r="42" spans="1:21" ht="15.95" customHeight="1" x14ac:dyDescent="0.25">
      <c r="A42" s="35" t="s">
        <v>46</v>
      </c>
      <c r="B42" s="51" t="s">
        <v>47</v>
      </c>
      <c r="C42" s="25">
        <v>6500</v>
      </c>
      <c r="D42" s="25"/>
      <c r="E42" s="25">
        <v>379.45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>
        <f t="shared" si="2"/>
        <v>6120.55</v>
      </c>
      <c r="S42" s="25">
        <f>+'[1]EGR MAYO 2026'!$Q$20</f>
        <v>143.84</v>
      </c>
      <c r="T42" s="25">
        <f t="shared" si="3"/>
        <v>5976.71</v>
      </c>
      <c r="U42" s="50">
        <f t="shared" si="4"/>
        <v>6.1713515751632628E-5</v>
      </c>
    </row>
    <row r="43" spans="1:21" ht="15.95" customHeight="1" x14ac:dyDescent="0.2">
      <c r="A43" s="35"/>
      <c r="B43" s="51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34"/>
    </row>
    <row r="44" spans="1:21" ht="15.95" customHeight="1" x14ac:dyDescent="0.25">
      <c r="A44" s="72">
        <v>1</v>
      </c>
      <c r="B44" s="55" t="s">
        <v>48</v>
      </c>
      <c r="C44" s="23">
        <v>0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>
        <f t="shared" si="2"/>
        <v>0</v>
      </c>
      <c r="S44" s="25"/>
      <c r="T44" s="25"/>
      <c r="U44" s="34"/>
    </row>
    <row r="45" spans="1:21" ht="15.95" customHeight="1" x14ac:dyDescent="0.25">
      <c r="A45" s="35" t="s">
        <v>89</v>
      </c>
      <c r="B45" s="51" t="s">
        <v>49</v>
      </c>
      <c r="C45" s="25">
        <v>16671.09</v>
      </c>
      <c r="D45" s="25"/>
      <c r="E45" s="25">
        <v>951.09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>
        <f t="shared" si="2"/>
        <v>15720</v>
      </c>
      <c r="S45" s="25">
        <f>+'[1]EGR MAYO 2026'!$Q$23</f>
        <v>5568.52</v>
      </c>
      <c r="T45" s="25">
        <f t="shared" si="3"/>
        <v>10151.48</v>
      </c>
      <c r="U45" s="50">
        <f t="shared" ref="U45:U56" si="5">S45/$S$145</f>
        <v>2.3891333894138027E-3</v>
      </c>
    </row>
    <row r="46" spans="1:21" ht="15.95" customHeight="1" x14ac:dyDescent="0.25">
      <c r="A46" s="35" t="s">
        <v>90</v>
      </c>
      <c r="B46" s="51" t="s">
        <v>50</v>
      </c>
      <c r="C46" s="25">
        <v>17843</v>
      </c>
      <c r="D46" s="25">
        <v>5357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>
        <f t="shared" si="2"/>
        <v>23200</v>
      </c>
      <c r="S46" s="25">
        <f>+'[1]EGR MAYO 2026'!$Q$24</f>
        <v>9689.6</v>
      </c>
      <c r="T46" s="25">
        <f t="shared" si="3"/>
        <v>13510.4</v>
      </c>
      <c r="U46" s="50">
        <f t="shared" si="5"/>
        <v>4.15725307443701E-3</v>
      </c>
    </row>
    <row r="47" spans="1:21" ht="15.95" customHeight="1" x14ac:dyDescent="0.25">
      <c r="A47" s="35" t="s">
        <v>91</v>
      </c>
      <c r="B47" s="51" t="s">
        <v>51</v>
      </c>
      <c r="C47" s="25">
        <v>1917.59</v>
      </c>
      <c r="D47" s="25"/>
      <c r="E47" s="25">
        <v>57.59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2"/>
        <v>1860</v>
      </c>
      <c r="S47" s="25">
        <f>+'[1]EGR MAYO 2026'!$Q$25</f>
        <v>0</v>
      </c>
      <c r="T47" s="25">
        <f t="shared" si="3"/>
        <v>1860</v>
      </c>
      <c r="U47" s="50">
        <f t="shared" si="5"/>
        <v>0</v>
      </c>
    </row>
    <row r="48" spans="1:21" ht="15.95" customHeight="1" x14ac:dyDescent="0.25">
      <c r="A48" s="35" t="s">
        <v>92</v>
      </c>
      <c r="B48" s="51" t="s">
        <v>153</v>
      </c>
      <c r="C48" s="25">
        <v>4296.41</v>
      </c>
      <c r="D48" s="25">
        <v>22603.59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>
        <f t="shared" si="2"/>
        <v>26900</v>
      </c>
      <c r="S48" s="25">
        <f>+'[1]EGR MAYO 2026'!$Q$26</f>
        <v>11220</v>
      </c>
      <c r="T48" s="25">
        <f t="shared" si="3"/>
        <v>15680</v>
      </c>
      <c r="U48" s="50">
        <f t="shared" si="5"/>
        <v>4.8138601691693414E-3</v>
      </c>
    </row>
    <row r="49" spans="1:26" ht="15.95" customHeight="1" x14ac:dyDescent="0.25">
      <c r="A49" s="35" t="s">
        <v>93</v>
      </c>
      <c r="B49" s="51" t="s">
        <v>154</v>
      </c>
      <c r="C49" s="25">
        <v>17719.04</v>
      </c>
      <c r="D49" s="25">
        <v>1630.96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>
        <f t="shared" si="2"/>
        <v>19350</v>
      </c>
      <c r="S49" s="25">
        <f>+'[1]EGR MAYO 2026'!$Q$27</f>
        <v>6156.79</v>
      </c>
      <c r="T49" s="25">
        <f t="shared" si="3"/>
        <v>13193.21</v>
      </c>
      <c r="U49" s="50">
        <f t="shared" si="5"/>
        <v>2.6415263949144483E-3</v>
      </c>
    </row>
    <row r="50" spans="1:26" ht="15.95" customHeight="1" x14ac:dyDescent="0.25">
      <c r="A50" s="35" t="s">
        <v>94</v>
      </c>
      <c r="B50" s="51" t="s">
        <v>155</v>
      </c>
      <c r="C50" s="25">
        <v>1698325.64</v>
      </c>
      <c r="D50" s="25"/>
      <c r="E50" s="25">
        <v>807645.24</v>
      </c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>
        <f t="shared" si="2"/>
        <v>890680.39999999991</v>
      </c>
      <c r="S50" s="25">
        <f>+'[1]EGR MAYO 2026'!$Q$28</f>
        <v>118280.45000000001</v>
      </c>
      <c r="T50" s="25">
        <f t="shared" si="3"/>
        <v>772399.95</v>
      </c>
      <c r="U50" s="50">
        <f t="shared" si="5"/>
        <v>5.0747374959574501E-2</v>
      </c>
    </row>
    <row r="51" spans="1:26" ht="15.95" customHeight="1" x14ac:dyDescent="0.25">
      <c r="A51" s="35" t="s">
        <v>95</v>
      </c>
      <c r="B51" s="51" t="s">
        <v>52</v>
      </c>
      <c r="C51" s="25">
        <v>1150339.56</v>
      </c>
      <c r="D51" s="25"/>
      <c r="E51" s="25">
        <v>246718.53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>
        <f t="shared" si="2"/>
        <v>903621.03</v>
      </c>
      <c r="S51" s="25">
        <f>+'[1]EGR MAYO 2026'!$Q$29</f>
        <v>105056.99</v>
      </c>
      <c r="T51" s="25">
        <f t="shared" si="3"/>
        <v>798564.04</v>
      </c>
      <c r="U51" s="50">
        <f t="shared" si="5"/>
        <v>4.5073944710679312E-2</v>
      </c>
    </row>
    <row r="52" spans="1:26" ht="15.95" customHeight="1" x14ac:dyDescent="0.25">
      <c r="A52" s="35">
        <v>136</v>
      </c>
      <c r="B52" s="51" t="s">
        <v>243</v>
      </c>
      <c r="C52" s="25">
        <v>256560.93</v>
      </c>
      <c r="D52" s="25"/>
      <c r="E52" s="25">
        <v>132510.51999999999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>
        <f t="shared" si="2"/>
        <v>124050.41</v>
      </c>
      <c r="S52" s="25">
        <f>+'[1]EGR MAYO 2026'!$Q$30</f>
        <v>32658.639999999999</v>
      </c>
      <c r="T52" s="25">
        <f t="shared" si="3"/>
        <v>91391.77</v>
      </c>
      <c r="U52" s="50">
        <f t="shared" si="5"/>
        <v>1.4011954213479557E-2</v>
      </c>
    </row>
    <row r="53" spans="1:26" ht="15.95" customHeight="1" x14ac:dyDescent="0.25">
      <c r="A53" s="35" t="s">
        <v>96</v>
      </c>
      <c r="B53" s="51" t="s">
        <v>156</v>
      </c>
      <c r="C53" s="25">
        <v>1196481.3600000001</v>
      </c>
      <c r="D53" s="25"/>
      <c r="E53" s="25">
        <v>98291.14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>
        <f t="shared" si="2"/>
        <v>1098190.2200000002</v>
      </c>
      <c r="S53" s="25">
        <f>+'[1]EGR MAYO 2026'!$Q$31</f>
        <v>214310.13999999998</v>
      </c>
      <c r="T53" s="25">
        <f t="shared" si="3"/>
        <v>883880.08000000019</v>
      </c>
      <c r="U53" s="50">
        <f t="shared" si="5"/>
        <v>9.1948221639492442E-2</v>
      </c>
    </row>
    <row r="54" spans="1:26" ht="15.95" customHeight="1" x14ac:dyDescent="0.25">
      <c r="A54" s="35" t="s">
        <v>97</v>
      </c>
      <c r="B54" s="51" t="s">
        <v>53</v>
      </c>
      <c r="C54" s="25">
        <v>74982.12</v>
      </c>
      <c r="D54" s="25"/>
      <c r="E54" s="25">
        <v>12462.12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2"/>
        <v>62519.999999999993</v>
      </c>
      <c r="S54" s="25">
        <f>+'[1]EGR MAYO 2026'!$Q$32</f>
        <v>6000</v>
      </c>
      <c r="T54" s="25">
        <f t="shared" si="3"/>
        <v>56519.999999999993</v>
      </c>
      <c r="U54" s="50">
        <f t="shared" si="5"/>
        <v>2.5742567749568674E-3</v>
      </c>
    </row>
    <row r="55" spans="1:26" ht="15.95" customHeight="1" x14ac:dyDescent="0.25">
      <c r="A55" s="35" t="s">
        <v>98</v>
      </c>
      <c r="B55" s="51" t="s">
        <v>54</v>
      </c>
      <c r="C55" s="25">
        <v>3357.98</v>
      </c>
      <c r="D55" s="25">
        <v>140342.01999999999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>
        <f t="shared" si="2"/>
        <v>143700</v>
      </c>
      <c r="S55" s="25">
        <f>+'[1]EGR MAYO 2026'!$Q$33</f>
        <v>7457.2800000000007</v>
      </c>
      <c r="T55" s="25">
        <f t="shared" si="3"/>
        <v>136242.72</v>
      </c>
      <c r="U55" s="50">
        <f t="shared" si="5"/>
        <v>3.1994922604583914E-3</v>
      </c>
    </row>
    <row r="56" spans="1:26" ht="15.95" customHeight="1" x14ac:dyDescent="0.25">
      <c r="A56" s="35">
        <v>151</v>
      </c>
      <c r="B56" s="51" t="s">
        <v>233</v>
      </c>
      <c r="C56" s="25">
        <v>155936.95000000001</v>
      </c>
      <c r="D56" s="25"/>
      <c r="E56" s="25">
        <v>16845.97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>
        <f t="shared" si="2"/>
        <v>139090.98000000001</v>
      </c>
      <c r="S56" s="25">
        <f>+'[1]EGR MAYO 2026'!$Q$34</f>
        <v>15120</v>
      </c>
      <c r="T56" s="25">
        <f t="shared" si="3"/>
        <v>123970.98000000001</v>
      </c>
      <c r="U56" s="50">
        <f t="shared" si="5"/>
        <v>6.4871270728913055E-3</v>
      </c>
    </row>
    <row r="57" spans="1:26" ht="15.95" customHeight="1" x14ac:dyDescent="0.25">
      <c r="A57" s="35">
        <v>155</v>
      </c>
      <c r="B57" s="51" t="s">
        <v>258</v>
      </c>
      <c r="C57" s="25">
        <v>18732.5</v>
      </c>
      <c r="D57" s="25">
        <v>1267.5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>
        <f t="shared" si="2"/>
        <v>20000</v>
      </c>
      <c r="S57" s="25">
        <f>+'[1]EGR MAYO 2026'!$Q$35</f>
        <v>0</v>
      </c>
      <c r="T57" s="25"/>
      <c r="U57" s="50"/>
    </row>
    <row r="58" spans="1:26" ht="15.95" customHeight="1" x14ac:dyDescent="0.25">
      <c r="A58" s="35" t="s">
        <v>99</v>
      </c>
      <c r="B58" s="51" t="s">
        <v>55</v>
      </c>
      <c r="C58" s="25">
        <v>13557.25</v>
      </c>
      <c r="D58" s="25">
        <v>13617.75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>
        <f t="shared" si="2"/>
        <v>27175</v>
      </c>
      <c r="S58" s="25">
        <f>+'[1]EGR MAYO 2026'!$Q$36</f>
        <v>30027.78</v>
      </c>
      <c r="T58" s="25">
        <f t="shared" si="3"/>
        <v>-2852.7799999999988</v>
      </c>
      <c r="U58" s="50">
        <f t="shared" ref="U58:U63" si="6">S58/$S$145</f>
        <v>1.2883202683652386E-2</v>
      </c>
    </row>
    <row r="59" spans="1:26" ht="31.5" customHeight="1" x14ac:dyDescent="0.25">
      <c r="A59" s="35" t="s">
        <v>100</v>
      </c>
      <c r="B59" s="51" t="s">
        <v>157</v>
      </c>
      <c r="C59" s="25">
        <v>0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>
        <f t="shared" si="2"/>
        <v>0</v>
      </c>
      <c r="S59" s="25">
        <f>+'[1]EGR MAYO 2026'!$Q$37</f>
        <v>0</v>
      </c>
      <c r="T59" s="25">
        <f t="shared" si="3"/>
        <v>0</v>
      </c>
      <c r="U59" s="50">
        <f t="shared" si="6"/>
        <v>0</v>
      </c>
    </row>
    <row r="60" spans="1:26" ht="31.5" customHeight="1" x14ac:dyDescent="0.25">
      <c r="A60" s="35" t="s">
        <v>101</v>
      </c>
      <c r="B60" s="51" t="s">
        <v>158</v>
      </c>
      <c r="C60" s="25">
        <v>17688.2</v>
      </c>
      <c r="D60" s="25"/>
      <c r="E60" s="25">
        <v>13688.2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>
        <f t="shared" si="2"/>
        <v>4000</v>
      </c>
      <c r="S60" s="25">
        <f>+'[1]EGR MAYO 2026'!$Q$38</f>
        <v>0</v>
      </c>
      <c r="T60" s="25">
        <f t="shared" si="3"/>
        <v>4000</v>
      </c>
      <c r="U60" s="50">
        <f t="shared" si="6"/>
        <v>0</v>
      </c>
      <c r="V60" s="97">
        <f>300*30*2</f>
        <v>18000</v>
      </c>
      <c r="W60" s="97" t="s">
        <v>290</v>
      </c>
      <c r="X60" s="97"/>
      <c r="Y60" s="97"/>
      <c r="Z60" s="97"/>
    </row>
    <row r="61" spans="1:26" ht="30.75" customHeight="1" x14ac:dyDescent="0.25">
      <c r="A61" s="35" t="s">
        <v>102</v>
      </c>
      <c r="B61" s="51" t="s">
        <v>159</v>
      </c>
      <c r="C61" s="25">
        <v>1049.45</v>
      </c>
      <c r="D61" s="25">
        <v>6950.55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>
        <f t="shared" si="2"/>
        <v>8000</v>
      </c>
      <c r="S61" s="25">
        <f>+'[1]EGR MAYO 2026'!$Q$39</f>
        <v>295.68</v>
      </c>
      <c r="T61" s="25">
        <f t="shared" si="3"/>
        <v>7704.32</v>
      </c>
      <c r="U61" s="50">
        <f t="shared" si="6"/>
        <v>1.2685937386987443E-4</v>
      </c>
    </row>
    <row r="62" spans="1:26" ht="30.75" customHeight="1" x14ac:dyDescent="0.25">
      <c r="A62" s="35" t="s">
        <v>103</v>
      </c>
      <c r="B62" s="51" t="s">
        <v>160</v>
      </c>
      <c r="C62" s="25">
        <v>7162.8</v>
      </c>
      <c r="D62" s="25"/>
      <c r="E62" s="25">
        <v>1162.8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>
        <f t="shared" si="2"/>
        <v>6000</v>
      </c>
      <c r="S62" s="25">
        <f>+'[1]EGR MAYO 2026'!$Q$40</f>
        <v>0</v>
      </c>
      <c r="T62" s="25">
        <f t="shared" si="3"/>
        <v>6000</v>
      </c>
      <c r="U62" s="50">
        <f t="shared" si="6"/>
        <v>0</v>
      </c>
    </row>
    <row r="63" spans="1:26" ht="15.95" hidden="1" customHeight="1" x14ac:dyDescent="0.25">
      <c r="A63" s="35" t="s">
        <v>104</v>
      </c>
      <c r="B63" s="51" t="s">
        <v>161</v>
      </c>
      <c r="C63" s="25">
        <v>0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>
        <f t="shared" si="2"/>
        <v>0</v>
      </c>
      <c r="S63" s="25"/>
      <c r="T63" s="25">
        <f t="shared" si="3"/>
        <v>0</v>
      </c>
      <c r="U63" s="50">
        <f t="shared" si="6"/>
        <v>0</v>
      </c>
    </row>
    <row r="64" spans="1:26" ht="30" customHeight="1" x14ac:dyDescent="0.25">
      <c r="A64" s="35">
        <v>169</v>
      </c>
      <c r="B64" s="51" t="s">
        <v>230</v>
      </c>
      <c r="C64" s="25">
        <v>0</v>
      </c>
      <c r="D64" s="25">
        <v>13000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>
        <f t="shared" si="2"/>
        <v>13000</v>
      </c>
      <c r="S64" s="25">
        <f>+'[1]EGR MAYO 2026'!$Q$41</f>
        <v>0</v>
      </c>
      <c r="T64" s="25">
        <f t="shared" si="3"/>
        <v>13000</v>
      </c>
      <c r="U64" s="50"/>
    </row>
    <row r="65" spans="1:21" ht="15.95" customHeight="1" x14ac:dyDescent="0.25">
      <c r="A65" s="35">
        <v>171</v>
      </c>
      <c r="B65" s="51" t="s">
        <v>161</v>
      </c>
      <c r="C65" s="25">
        <v>0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>
        <f t="shared" si="2"/>
        <v>0</v>
      </c>
      <c r="S65" s="25">
        <f>+'[1]EGR MAYO 2026'!$Q$42</f>
        <v>0</v>
      </c>
      <c r="T65" s="25">
        <f t="shared" si="3"/>
        <v>0</v>
      </c>
      <c r="U65" s="50"/>
    </row>
    <row r="66" spans="1:21" ht="15.95" customHeight="1" x14ac:dyDescent="0.25">
      <c r="A66" s="35" t="s">
        <v>105</v>
      </c>
      <c r="B66" s="51" t="s">
        <v>162</v>
      </c>
      <c r="C66" s="25">
        <v>40713.53</v>
      </c>
      <c r="D66" s="25"/>
      <c r="E66" s="25">
        <v>40713.53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>
        <f t="shared" si="2"/>
        <v>0</v>
      </c>
      <c r="S66" s="25">
        <f>+'[1]EGR MAYO 2026'!$Q$43</f>
        <v>0</v>
      </c>
      <c r="T66" s="25">
        <f t="shared" si="3"/>
        <v>0</v>
      </c>
      <c r="U66" s="50">
        <f>S66/$S$145</f>
        <v>0</v>
      </c>
    </row>
    <row r="67" spans="1:21" ht="34.5" customHeight="1" x14ac:dyDescent="0.25">
      <c r="A67" s="35">
        <v>176</v>
      </c>
      <c r="B67" s="51" t="s">
        <v>239</v>
      </c>
      <c r="C67" s="25">
        <v>0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>
        <f t="shared" si="2"/>
        <v>0</v>
      </c>
      <c r="S67" s="25">
        <f>+'[1]EGR MAYO 2026'!$Q$44</f>
        <v>0</v>
      </c>
      <c r="T67" s="25">
        <f t="shared" si="3"/>
        <v>0</v>
      </c>
      <c r="U67" s="50"/>
    </row>
    <row r="68" spans="1:21" ht="33" customHeight="1" x14ac:dyDescent="0.25">
      <c r="A68" s="35" t="s">
        <v>106</v>
      </c>
      <c r="B68" s="51" t="s">
        <v>163</v>
      </c>
      <c r="C68" s="25">
        <v>257671.53</v>
      </c>
      <c r="D68" s="25"/>
      <c r="E68" s="25">
        <v>257671.53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>
        <f t="shared" si="2"/>
        <v>0</v>
      </c>
      <c r="S68" s="25">
        <f>+'[1]EGR MAYO 2026'!$Q$45</f>
        <v>0</v>
      </c>
      <c r="T68" s="25">
        <f t="shared" si="3"/>
        <v>0</v>
      </c>
      <c r="U68" s="50">
        <f t="shared" ref="U68:U82" si="7">S68/$S$145</f>
        <v>0</v>
      </c>
    </row>
    <row r="69" spans="1:21" ht="15.95" customHeight="1" x14ac:dyDescent="0.25">
      <c r="A69" s="35">
        <v>182</v>
      </c>
      <c r="B69" s="51" t="s">
        <v>229</v>
      </c>
      <c r="C69" s="25">
        <v>0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>
        <f t="shared" si="2"/>
        <v>0</v>
      </c>
      <c r="S69" s="25">
        <f>+'[1]EGR MAYO 2026'!$Q$46</f>
        <v>0</v>
      </c>
      <c r="T69" s="25">
        <f t="shared" si="3"/>
        <v>0</v>
      </c>
      <c r="U69" s="50">
        <f t="shared" si="7"/>
        <v>0</v>
      </c>
    </row>
    <row r="70" spans="1:21" ht="15.95" customHeight="1" x14ac:dyDescent="0.25">
      <c r="A70" s="35" t="s">
        <v>107</v>
      </c>
      <c r="B70" s="51" t="s">
        <v>164</v>
      </c>
      <c r="C70" s="25">
        <v>115415.06</v>
      </c>
      <c r="D70" s="25"/>
      <c r="E70" s="25">
        <v>5269.06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>
        <f t="shared" si="2"/>
        <v>110146</v>
      </c>
      <c r="S70" s="25">
        <f>+'[1]EGR MAYO 2026'!$Q$47</f>
        <v>44800</v>
      </c>
      <c r="T70" s="25">
        <f t="shared" si="3"/>
        <v>65346</v>
      </c>
      <c r="U70" s="50">
        <f t="shared" si="7"/>
        <v>1.9221117253011274E-2</v>
      </c>
    </row>
    <row r="71" spans="1:21" ht="32.25" customHeight="1" x14ac:dyDescent="0.25">
      <c r="A71" s="35" t="s">
        <v>108</v>
      </c>
      <c r="B71" s="51" t="s">
        <v>165</v>
      </c>
      <c r="C71" s="25">
        <v>69240.399999999994</v>
      </c>
      <c r="D71" s="25">
        <v>2759.6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>
        <f t="shared" si="2"/>
        <v>72000</v>
      </c>
      <c r="S71" s="25">
        <f>+'[1]EGR MAYO 2026'!$Q$48</f>
        <v>30000</v>
      </c>
      <c r="T71" s="25">
        <f t="shared" si="3"/>
        <v>42000</v>
      </c>
      <c r="U71" s="50">
        <f t="shared" si="7"/>
        <v>1.2871283874784336E-2</v>
      </c>
    </row>
    <row r="72" spans="1:21" ht="15.95" customHeight="1" x14ac:dyDescent="0.25">
      <c r="A72" s="35" t="s">
        <v>109</v>
      </c>
      <c r="B72" s="51" t="s">
        <v>56</v>
      </c>
      <c r="C72" s="25">
        <v>7937.5</v>
      </c>
      <c r="D72" s="25">
        <v>100652.5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>
        <f t="shared" si="2"/>
        <v>108590</v>
      </c>
      <c r="S72" s="25">
        <f>+'[1]EGR MAYO 2026'!$Q$49</f>
        <v>11109.3</v>
      </c>
      <c r="T72" s="25">
        <f t="shared" si="3"/>
        <v>97480.7</v>
      </c>
      <c r="U72" s="50">
        <f t="shared" si="7"/>
        <v>4.7663651316713872E-3</v>
      </c>
    </row>
    <row r="73" spans="1:21" ht="32.25" customHeight="1" x14ac:dyDescent="0.25">
      <c r="A73" s="35" t="s">
        <v>110</v>
      </c>
      <c r="B73" s="51" t="s">
        <v>166</v>
      </c>
      <c r="C73" s="25">
        <v>8763</v>
      </c>
      <c r="D73" s="25">
        <v>7037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>
        <f t="shared" si="2"/>
        <v>15800</v>
      </c>
      <c r="S73" s="25">
        <f>+'[1]EGR MAYO 2026'!$Q$50</f>
        <v>0</v>
      </c>
      <c r="T73" s="25">
        <f t="shared" si="3"/>
        <v>15800</v>
      </c>
      <c r="U73" s="50">
        <f t="shared" si="7"/>
        <v>0</v>
      </c>
    </row>
    <row r="74" spans="1:21" ht="33.75" customHeight="1" x14ac:dyDescent="0.25">
      <c r="A74" s="35" t="s">
        <v>111</v>
      </c>
      <c r="B74" s="51" t="s">
        <v>167</v>
      </c>
      <c r="C74" s="25">
        <v>874691.83</v>
      </c>
      <c r="D74" s="25">
        <v>900720.47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>
        <f t="shared" si="2"/>
        <v>1775412.2999999998</v>
      </c>
      <c r="S74" s="25">
        <f>+'[1]EGR MAYO 2026'!$Q$51</f>
        <v>525592.41</v>
      </c>
      <c r="T74" s="25">
        <f t="shared" si="3"/>
        <v>1249819.8899999997</v>
      </c>
      <c r="U74" s="50">
        <f t="shared" si="7"/>
        <v>0.22550163705140128</v>
      </c>
    </row>
    <row r="75" spans="1:21" ht="32.25" customHeight="1" x14ac:dyDescent="0.25">
      <c r="A75" s="35" t="s">
        <v>112</v>
      </c>
      <c r="B75" s="51" t="s">
        <v>168</v>
      </c>
      <c r="C75" s="25">
        <v>0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>
        <f t="shared" si="2"/>
        <v>0</v>
      </c>
      <c r="S75" s="25">
        <f>+'[1]EGR MAYO 2026'!$Q$52</f>
        <v>0</v>
      </c>
      <c r="T75" s="25">
        <f t="shared" si="3"/>
        <v>0</v>
      </c>
      <c r="U75" s="50">
        <f t="shared" si="7"/>
        <v>0</v>
      </c>
    </row>
    <row r="76" spans="1:21" ht="15.95" customHeight="1" x14ac:dyDescent="0.25">
      <c r="A76" s="35" t="s">
        <v>113</v>
      </c>
      <c r="B76" s="51" t="s">
        <v>57</v>
      </c>
      <c r="C76" s="25">
        <v>128841.5</v>
      </c>
      <c r="D76" s="25"/>
      <c r="E76" s="25">
        <v>128841.5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>
        <f t="shared" si="2"/>
        <v>0</v>
      </c>
      <c r="S76" s="25">
        <f>+'[1]EGR MAYO 2026'!$Q$53</f>
        <v>0</v>
      </c>
      <c r="T76" s="25">
        <f t="shared" si="3"/>
        <v>0</v>
      </c>
      <c r="U76" s="50">
        <f t="shared" si="7"/>
        <v>0</v>
      </c>
    </row>
    <row r="77" spans="1:21" ht="15.95" customHeight="1" x14ac:dyDescent="0.25">
      <c r="A77" s="35" t="s">
        <v>114</v>
      </c>
      <c r="B77" s="51" t="s">
        <v>169</v>
      </c>
      <c r="C77" s="25">
        <v>7969.33</v>
      </c>
      <c r="D77" s="25"/>
      <c r="E77" s="25">
        <v>969.33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>
        <f t="shared" si="2"/>
        <v>7000</v>
      </c>
      <c r="S77" s="25">
        <f>+'[1]EGR MAYO 2026'!$Q$54</f>
        <v>0</v>
      </c>
      <c r="T77" s="25">
        <f t="shared" si="3"/>
        <v>7000</v>
      </c>
      <c r="U77" s="50">
        <f t="shared" si="7"/>
        <v>0</v>
      </c>
    </row>
    <row r="78" spans="1:21" ht="15.95" customHeight="1" x14ac:dyDescent="0.25">
      <c r="A78" s="35" t="s">
        <v>115</v>
      </c>
      <c r="B78" s="51" t="s">
        <v>170</v>
      </c>
      <c r="C78" s="25">
        <v>1142.42</v>
      </c>
      <c r="D78" s="25"/>
      <c r="E78" s="25">
        <v>192.42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>
        <f t="shared" si="2"/>
        <v>950.00000000000011</v>
      </c>
      <c r="S78" s="25">
        <f>+'[1]EGR MAYO 2026'!$Q$55</f>
        <v>986.49</v>
      </c>
      <c r="T78" s="25">
        <f t="shared" si="3"/>
        <v>-36.489999999999895</v>
      </c>
      <c r="U78" s="50">
        <f t="shared" si="7"/>
        <v>4.2324642765453332E-4</v>
      </c>
    </row>
    <row r="79" spans="1:21" ht="15.95" customHeight="1" x14ac:dyDescent="0.25">
      <c r="A79" s="35" t="s">
        <v>116</v>
      </c>
      <c r="B79" s="51" t="s">
        <v>58</v>
      </c>
      <c r="C79" s="25">
        <v>153718.87</v>
      </c>
      <c r="D79" s="25">
        <v>513261.13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>
        <f t="shared" si="2"/>
        <v>666980</v>
      </c>
      <c r="S79" s="25">
        <f>+'[1]EGR MAYO 2026'!$Q$56</f>
        <v>97764.06</v>
      </c>
      <c r="T79" s="25">
        <f t="shared" si="3"/>
        <v>569215.93999999994</v>
      </c>
      <c r="U79" s="50">
        <f t="shared" si="7"/>
        <v>4.1944965633714942E-2</v>
      </c>
    </row>
    <row r="80" spans="1:21" ht="15.95" customHeight="1" x14ac:dyDescent="0.25">
      <c r="A80" s="35" t="s">
        <v>117</v>
      </c>
      <c r="B80" s="51" t="s">
        <v>171</v>
      </c>
      <c r="C80" s="25">
        <v>183393.64</v>
      </c>
      <c r="D80" s="25"/>
      <c r="E80" s="25">
        <v>19893.64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>
        <f t="shared" si="2"/>
        <v>163500</v>
      </c>
      <c r="S80" s="25">
        <f>+'[1]EGR MAYO 2026'!$Q$57</f>
        <v>60389.07</v>
      </c>
      <c r="T80" s="25">
        <f t="shared" si="3"/>
        <v>103110.93</v>
      </c>
      <c r="U80" s="50">
        <f t="shared" si="7"/>
        <v>2.5909495430140751E-2</v>
      </c>
    </row>
    <row r="81" spans="1:22" ht="15.95" customHeight="1" x14ac:dyDescent="0.25">
      <c r="A81" s="35" t="s">
        <v>172</v>
      </c>
      <c r="B81" s="51" t="s">
        <v>145</v>
      </c>
      <c r="C81" s="25">
        <v>0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>
        <f t="shared" si="2"/>
        <v>0</v>
      </c>
      <c r="S81" s="25">
        <f>+'[1]EGR MAYO 2026'!$Q$58</f>
        <v>0</v>
      </c>
      <c r="T81" s="25">
        <f t="shared" si="3"/>
        <v>0</v>
      </c>
      <c r="U81" s="50">
        <f t="shared" si="7"/>
        <v>0</v>
      </c>
      <c r="V81" s="11"/>
    </row>
    <row r="82" spans="1:22" ht="15.95" customHeight="1" x14ac:dyDescent="0.25">
      <c r="A82" s="35" t="s">
        <v>118</v>
      </c>
      <c r="B82" s="51" t="s">
        <v>173</v>
      </c>
      <c r="C82" s="25">
        <v>44106.15</v>
      </c>
      <c r="D82" s="25">
        <v>13506.41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>
        <f t="shared" si="2"/>
        <v>57612.56</v>
      </c>
      <c r="S82" s="25">
        <f>+'[1]EGR MAYO 2026'!$Q$59</f>
        <v>8787.93</v>
      </c>
      <c r="T82" s="25">
        <f t="shared" si="3"/>
        <v>48824.63</v>
      </c>
      <c r="U82" s="50">
        <f t="shared" si="7"/>
        <v>3.7703980567244505E-3</v>
      </c>
      <c r="V82" s="3"/>
    </row>
    <row r="83" spans="1:22" ht="15.95" customHeight="1" x14ac:dyDescent="0.25">
      <c r="A83" s="35"/>
      <c r="B83" s="51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50"/>
    </row>
    <row r="84" spans="1:22" ht="15.95" customHeight="1" x14ac:dyDescent="0.25">
      <c r="A84" s="72">
        <v>2</v>
      </c>
      <c r="B84" s="55" t="s">
        <v>59</v>
      </c>
      <c r="C84" s="23">
        <v>0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>
        <f t="shared" si="2"/>
        <v>0</v>
      </c>
      <c r="S84" s="25"/>
      <c r="T84" s="25"/>
      <c r="U84" s="50"/>
    </row>
    <row r="85" spans="1:22" ht="15.95" customHeight="1" x14ac:dyDescent="0.25">
      <c r="A85" s="35" t="s">
        <v>119</v>
      </c>
      <c r="B85" s="51" t="s">
        <v>60</v>
      </c>
      <c r="C85" s="25">
        <v>198716.37</v>
      </c>
      <c r="D85" s="25"/>
      <c r="E85" s="25">
        <v>65741.37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>
        <f t="shared" si="2"/>
        <v>132975</v>
      </c>
      <c r="S85" s="25">
        <f>+'[1]EGR MAYO 2026'!$Q$68</f>
        <v>22053.71</v>
      </c>
      <c r="T85" s="25">
        <f t="shared" si="3"/>
        <v>110921.29000000001</v>
      </c>
      <c r="U85" s="50">
        <f t="shared" ref="U85:U121" si="8">S85/$S$145</f>
        <v>9.4619853967390019E-3</v>
      </c>
      <c r="V85" s="3"/>
    </row>
    <row r="86" spans="1:22" ht="30.75" customHeight="1" x14ac:dyDescent="0.25">
      <c r="A86" s="35">
        <v>214</v>
      </c>
      <c r="B86" s="51" t="s">
        <v>185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>
        <f t="shared" si="2"/>
        <v>0</v>
      </c>
      <c r="S86" s="25">
        <f>+'[1]EGR MAYO 2026'!$Q$69</f>
        <v>0</v>
      </c>
      <c r="T86" s="25">
        <f t="shared" si="3"/>
        <v>0</v>
      </c>
      <c r="U86" s="50">
        <f t="shared" si="8"/>
        <v>0</v>
      </c>
    </row>
    <row r="87" spans="1:22" ht="15.95" customHeight="1" x14ac:dyDescent="0.25">
      <c r="A87" s="35">
        <v>223</v>
      </c>
      <c r="B87" s="51" t="s">
        <v>186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>
        <f t="shared" si="2"/>
        <v>0</v>
      </c>
      <c r="S87" s="25">
        <f>+'[1]EGR MAYO 2026'!$Q$70</f>
        <v>0</v>
      </c>
      <c r="T87" s="25">
        <f t="shared" si="3"/>
        <v>0</v>
      </c>
      <c r="U87" s="50">
        <f t="shared" si="8"/>
        <v>0</v>
      </c>
    </row>
    <row r="88" spans="1:22" ht="15.95" customHeight="1" x14ac:dyDescent="0.25">
      <c r="A88" s="35">
        <v>229</v>
      </c>
      <c r="B88" s="51" t="s">
        <v>187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>
        <f t="shared" si="2"/>
        <v>0</v>
      </c>
      <c r="S88" s="25">
        <f>+'[1]EGR MAYO 2026'!$Q$71</f>
        <v>0</v>
      </c>
      <c r="T88" s="25">
        <f t="shared" si="3"/>
        <v>0</v>
      </c>
      <c r="U88" s="50">
        <f t="shared" si="8"/>
        <v>0</v>
      </c>
    </row>
    <row r="89" spans="1:22" ht="15.95" customHeight="1" x14ac:dyDescent="0.25">
      <c r="A89" s="35" t="s">
        <v>120</v>
      </c>
      <c r="B89" s="51" t="s">
        <v>61</v>
      </c>
      <c r="C89" s="25">
        <v>566.71</v>
      </c>
      <c r="D89" s="25">
        <v>993.29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>
        <f t="shared" si="2"/>
        <v>1560</v>
      </c>
      <c r="S89" s="25">
        <f>+'[1]EGR MAYO 2026'!$Q$72</f>
        <v>332.66</v>
      </c>
      <c r="T89" s="25">
        <f t="shared" si="3"/>
        <v>1227.3399999999999</v>
      </c>
      <c r="U89" s="50">
        <f t="shared" si="8"/>
        <v>1.4272537645952524E-4</v>
      </c>
    </row>
    <row r="90" spans="1:22" ht="15.95" customHeight="1" x14ac:dyDescent="0.25">
      <c r="A90" s="35" t="s">
        <v>121</v>
      </c>
      <c r="B90" s="51" t="s">
        <v>62</v>
      </c>
      <c r="C90" s="25">
        <v>229495.49</v>
      </c>
      <c r="D90" s="25">
        <v>74351.31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>
        <f t="shared" si="2"/>
        <v>303846.8</v>
      </c>
      <c r="S90" s="25">
        <f>+'[1]EGR MAYO 2026'!$Q$73</f>
        <v>0</v>
      </c>
      <c r="T90" s="25">
        <f t="shared" si="3"/>
        <v>303846.8</v>
      </c>
      <c r="U90" s="50">
        <f t="shared" si="8"/>
        <v>0</v>
      </c>
    </row>
    <row r="91" spans="1:22" ht="15.95" customHeight="1" x14ac:dyDescent="0.25">
      <c r="A91" s="35" t="s">
        <v>122</v>
      </c>
      <c r="B91" s="51" t="s">
        <v>63</v>
      </c>
      <c r="C91" s="25">
        <v>4494.21</v>
      </c>
      <c r="D91" s="25">
        <v>280.79000000000002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>
        <f t="shared" si="2"/>
        <v>4775</v>
      </c>
      <c r="S91" s="25">
        <f>+'[1]EGR MAYO 2026'!$Q$74</f>
        <v>1388.8</v>
      </c>
      <c r="T91" s="25">
        <f t="shared" si="3"/>
        <v>3386.2</v>
      </c>
      <c r="U91" s="50">
        <f t="shared" si="8"/>
        <v>5.9585463484334948E-4</v>
      </c>
    </row>
    <row r="92" spans="1:22" ht="15.95" customHeight="1" x14ac:dyDescent="0.25">
      <c r="A92" s="35" t="s">
        <v>123</v>
      </c>
      <c r="B92" s="51" t="s">
        <v>64</v>
      </c>
      <c r="C92" s="25">
        <v>5849.8</v>
      </c>
      <c r="D92" s="25"/>
      <c r="E92" s="25">
        <v>349.8</v>
      </c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>
        <f t="shared" si="2"/>
        <v>5500</v>
      </c>
      <c r="S92" s="25">
        <f>+'[1]EGR MAYO 2026'!$Q$75</f>
        <v>3144.17</v>
      </c>
      <c r="T92" s="25">
        <f t="shared" si="3"/>
        <v>2355.83</v>
      </c>
      <c r="U92" s="50">
        <f t="shared" si="8"/>
        <v>1.348983487352689E-3</v>
      </c>
    </row>
    <row r="93" spans="1:22" ht="15.95" customHeight="1" x14ac:dyDescent="0.25">
      <c r="A93" s="35" t="s">
        <v>124</v>
      </c>
      <c r="B93" s="51" t="s">
        <v>188</v>
      </c>
      <c r="C93" s="25">
        <v>2991.74</v>
      </c>
      <c r="D93" s="25"/>
      <c r="E93" s="25">
        <v>291.74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>
        <f t="shared" si="2"/>
        <v>2700</v>
      </c>
      <c r="S93" s="25">
        <f>+'[1]EGR MAYO 2026'!$Q$76</f>
        <v>1158.5</v>
      </c>
      <c r="T93" s="25">
        <f t="shared" si="3"/>
        <v>1541.5</v>
      </c>
      <c r="U93" s="50">
        <f t="shared" si="8"/>
        <v>4.9704607896458846E-4</v>
      </c>
    </row>
    <row r="94" spans="1:22" ht="15.95" customHeight="1" x14ac:dyDescent="0.25">
      <c r="A94" s="35" t="s">
        <v>125</v>
      </c>
      <c r="B94" s="51" t="s">
        <v>65</v>
      </c>
      <c r="C94" s="25">
        <v>6.35</v>
      </c>
      <c r="D94" s="25"/>
      <c r="E94" s="25">
        <v>1.35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>
        <f t="shared" si="2"/>
        <v>5</v>
      </c>
      <c r="S94" s="25">
        <f>+'[1]EGR MAYO 2026'!$Q$77</f>
        <v>5</v>
      </c>
      <c r="T94" s="25">
        <f t="shared" si="3"/>
        <v>0</v>
      </c>
      <c r="U94" s="50">
        <f t="shared" si="8"/>
        <v>2.1452139791307228E-6</v>
      </c>
    </row>
    <row r="95" spans="1:22" ht="15.95" customHeight="1" x14ac:dyDescent="0.25">
      <c r="A95" s="35" t="s">
        <v>126</v>
      </c>
      <c r="B95" s="51" t="s">
        <v>189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>
        <f t="shared" si="2"/>
        <v>0</v>
      </c>
      <c r="S95" s="25">
        <f>+'[1]EGR MAYO 2026'!$Q$78</f>
        <v>0</v>
      </c>
      <c r="T95" s="25">
        <f t="shared" si="3"/>
        <v>0</v>
      </c>
      <c r="U95" s="50">
        <f t="shared" si="8"/>
        <v>0</v>
      </c>
    </row>
    <row r="96" spans="1:22" ht="15.95" customHeight="1" x14ac:dyDescent="0.25">
      <c r="A96" s="35" t="s">
        <v>127</v>
      </c>
      <c r="B96" s="51" t="s">
        <v>66</v>
      </c>
      <c r="C96" s="25">
        <v>1859.6</v>
      </c>
      <c r="D96" s="25"/>
      <c r="E96" s="25">
        <v>714.6</v>
      </c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>
        <f t="shared" ref="R96:R143" si="9">C96+D96-E96+F96-G96+H96-I96+J96-K96+L96-M96+N96-O96+P96-Q96</f>
        <v>1145</v>
      </c>
      <c r="S96" s="25">
        <f>+'[1]EGR MAYO 2026'!$Q$79</f>
        <v>61.900000000000006</v>
      </c>
      <c r="T96" s="25">
        <f t="shared" si="3"/>
        <v>1083.0999999999999</v>
      </c>
      <c r="U96" s="50">
        <f t="shared" si="8"/>
        <v>2.6557749061638349E-5</v>
      </c>
    </row>
    <row r="97" spans="1:22" ht="15.95" customHeight="1" x14ac:dyDescent="0.25">
      <c r="A97" s="35" t="s">
        <v>190</v>
      </c>
      <c r="B97" s="51" t="s">
        <v>191</v>
      </c>
      <c r="C97" s="25">
        <v>285.12</v>
      </c>
      <c r="D97" s="25"/>
      <c r="E97" s="25">
        <v>185.12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>
        <f t="shared" si="9"/>
        <v>100</v>
      </c>
      <c r="S97" s="25">
        <f>+'[1]EGR MAYO 2026'!$Q$80</f>
        <v>79</v>
      </c>
      <c r="T97" s="25">
        <f t="shared" si="3"/>
        <v>21</v>
      </c>
      <c r="U97" s="50">
        <f t="shared" si="8"/>
        <v>3.3894380870265418E-5</v>
      </c>
    </row>
    <row r="98" spans="1:22" ht="15.95" customHeight="1" x14ac:dyDescent="0.25">
      <c r="A98" s="35" t="s">
        <v>128</v>
      </c>
      <c r="B98" s="51" t="s">
        <v>67</v>
      </c>
      <c r="C98" s="25">
        <v>12683.24</v>
      </c>
      <c r="D98" s="25">
        <v>4306.76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>
        <f t="shared" si="9"/>
        <v>16990</v>
      </c>
      <c r="S98" s="25">
        <f>+'[1]EGR MAYO 2026'!$Q$81</f>
        <v>4021.6</v>
      </c>
      <c r="T98" s="25">
        <f t="shared" si="3"/>
        <v>12968.4</v>
      </c>
      <c r="U98" s="50">
        <f t="shared" si="8"/>
        <v>1.7254385076944229E-3</v>
      </c>
    </row>
    <row r="99" spans="1:22" ht="15.95" customHeight="1" x14ac:dyDescent="0.25">
      <c r="A99" s="35" t="s">
        <v>129</v>
      </c>
      <c r="B99" s="51" t="s">
        <v>192</v>
      </c>
      <c r="C99" s="25">
        <v>550.54999999999995</v>
      </c>
      <c r="D99" s="25">
        <v>949.45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>
        <f t="shared" si="9"/>
        <v>1500</v>
      </c>
      <c r="S99" s="25">
        <f>+'[1]EGR MAYO 2026'!$Q$82</f>
        <v>380.89</v>
      </c>
      <c r="T99" s="25">
        <f t="shared" si="3"/>
        <v>1119.1100000000001</v>
      </c>
      <c r="U99" s="50">
        <f t="shared" si="8"/>
        <v>1.6341811050222019E-4</v>
      </c>
    </row>
    <row r="100" spans="1:22" ht="15.95" customHeight="1" x14ac:dyDescent="0.25">
      <c r="A100" s="35" t="s">
        <v>130</v>
      </c>
      <c r="B100" s="51" t="s">
        <v>68</v>
      </c>
      <c r="C100" s="25">
        <v>8743.44</v>
      </c>
      <c r="D100" s="25"/>
      <c r="E100" s="25">
        <v>843.44</v>
      </c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>
        <f t="shared" si="9"/>
        <v>7900</v>
      </c>
      <c r="S100" s="25">
        <f>+'[1]EGR MAYO 2026'!$Q$83</f>
        <v>3308</v>
      </c>
      <c r="T100" s="25">
        <f t="shared" si="3"/>
        <v>4592</v>
      </c>
      <c r="U100" s="50">
        <f t="shared" si="8"/>
        <v>1.4192735685928861E-3</v>
      </c>
    </row>
    <row r="101" spans="1:22" ht="15.95" customHeight="1" x14ac:dyDescent="0.25">
      <c r="A101" s="35" t="s">
        <v>131</v>
      </c>
      <c r="B101" s="51" t="s">
        <v>193</v>
      </c>
      <c r="C101" s="25">
        <v>11686.58</v>
      </c>
      <c r="D101" s="25"/>
      <c r="E101" s="25">
        <v>7726.58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>
        <f t="shared" si="9"/>
        <v>3960</v>
      </c>
      <c r="S101" s="25">
        <f>+'[1]EGR MAYO 2026'!$Q$84</f>
        <v>1689.7399999999998</v>
      </c>
      <c r="T101" s="25">
        <f t="shared" si="3"/>
        <v>2270.2600000000002</v>
      </c>
      <c r="U101" s="50">
        <f t="shared" si="8"/>
        <v>7.2497077381926942E-4</v>
      </c>
      <c r="V101" s="11"/>
    </row>
    <row r="102" spans="1:22" ht="15.95" customHeight="1" x14ac:dyDescent="0.25">
      <c r="A102" s="35" t="s">
        <v>132</v>
      </c>
      <c r="B102" s="51" t="s">
        <v>194</v>
      </c>
      <c r="C102" s="25">
        <v>75.569999999999993</v>
      </c>
      <c r="D102" s="25">
        <v>224.43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>
        <f t="shared" si="9"/>
        <v>300</v>
      </c>
      <c r="S102" s="25">
        <f>+'[1]EGR MAYO 2026'!$Q$85</f>
        <v>55</v>
      </c>
      <c r="T102" s="25">
        <f t="shared" ref="T102:T140" si="10">R102-S102</f>
        <v>245</v>
      </c>
      <c r="U102" s="50">
        <f t="shared" si="8"/>
        <v>2.359735377043795E-5</v>
      </c>
    </row>
    <row r="103" spans="1:22" ht="15.95" customHeight="1" x14ac:dyDescent="0.25">
      <c r="A103" s="35" t="s">
        <v>133</v>
      </c>
      <c r="B103" s="51" t="s">
        <v>69</v>
      </c>
      <c r="C103" s="25">
        <v>699269.45</v>
      </c>
      <c r="D103" s="25"/>
      <c r="E103" s="25">
        <v>406033.53</v>
      </c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>
        <f t="shared" si="9"/>
        <v>293235.91999999993</v>
      </c>
      <c r="S103" s="25">
        <f>+'[1]EGR MAYO 2026'!$Q$86</f>
        <v>247948.38</v>
      </c>
      <c r="T103" s="25">
        <f t="shared" si="10"/>
        <v>45287.539999999921</v>
      </c>
      <c r="U103" s="50">
        <f t="shared" si="8"/>
        <v>0.1063804661757633</v>
      </c>
    </row>
    <row r="104" spans="1:22" ht="15.95" customHeight="1" x14ac:dyDescent="0.25">
      <c r="A104" s="35">
        <v>272</v>
      </c>
      <c r="B104" s="51" t="s">
        <v>195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>
        <f t="shared" si="9"/>
        <v>0</v>
      </c>
      <c r="S104" s="25">
        <f>+'[1]EGR MAYO 2026'!$Q$87</f>
        <v>0</v>
      </c>
      <c r="T104" s="25">
        <f t="shared" si="10"/>
        <v>0</v>
      </c>
      <c r="U104" s="50">
        <f t="shared" si="8"/>
        <v>0</v>
      </c>
    </row>
    <row r="105" spans="1:22" ht="15.95" customHeight="1" x14ac:dyDescent="0.25">
      <c r="A105" s="35" t="s">
        <v>134</v>
      </c>
      <c r="B105" s="51" t="s">
        <v>196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>
        <f t="shared" si="9"/>
        <v>0</v>
      </c>
      <c r="S105" s="25">
        <f>+'[1]EGR MAYO 2026'!$Q$88</f>
        <v>0</v>
      </c>
      <c r="T105" s="25">
        <f t="shared" si="10"/>
        <v>0</v>
      </c>
      <c r="U105" s="50">
        <f t="shared" si="8"/>
        <v>0</v>
      </c>
    </row>
    <row r="106" spans="1:22" ht="15.95" customHeight="1" x14ac:dyDescent="0.25">
      <c r="A106" s="35">
        <v>274</v>
      </c>
      <c r="B106" s="51" t="s">
        <v>70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>
        <f t="shared" si="9"/>
        <v>0</v>
      </c>
      <c r="S106" s="25">
        <f>+'[1]EGR MAYO 2026'!$Q$89</f>
        <v>0</v>
      </c>
      <c r="T106" s="25">
        <f t="shared" si="10"/>
        <v>0</v>
      </c>
      <c r="U106" s="50">
        <f t="shared" si="8"/>
        <v>0</v>
      </c>
    </row>
    <row r="107" spans="1:22" ht="15.95" customHeight="1" x14ac:dyDescent="0.25">
      <c r="A107" s="35">
        <v>275</v>
      </c>
      <c r="B107" s="51" t="s">
        <v>197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>
        <f t="shared" si="9"/>
        <v>0</v>
      </c>
      <c r="S107" s="25">
        <f>+'[1]EGR MAYO 2026'!$Q$90</f>
        <v>0</v>
      </c>
      <c r="T107" s="25">
        <f t="shared" si="10"/>
        <v>0</v>
      </c>
      <c r="U107" s="50">
        <f t="shared" si="8"/>
        <v>0</v>
      </c>
    </row>
    <row r="108" spans="1:22" ht="15.95" customHeight="1" x14ac:dyDescent="0.25">
      <c r="A108" s="35">
        <v>279</v>
      </c>
      <c r="B108" s="51" t="s">
        <v>198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>
        <f t="shared" si="9"/>
        <v>0</v>
      </c>
      <c r="S108" s="25">
        <f>+'[1]EGR MAYO 2026'!$Q$91</f>
        <v>0</v>
      </c>
      <c r="T108" s="25">
        <f t="shared" si="10"/>
        <v>0</v>
      </c>
      <c r="U108" s="50">
        <f t="shared" si="8"/>
        <v>0</v>
      </c>
    </row>
    <row r="109" spans="1:22" ht="15.95" customHeight="1" x14ac:dyDescent="0.25">
      <c r="A109" s="35">
        <v>281</v>
      </c>
      <c r="B109" s="51" t="s">
        <v>199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>
        <f t="shared" si="9"/>
        <v>0</v>
      </c>
      <c r="S109" s="25">
        <f>+'[1]EGR MAYO 2026'!$Q$92</f>
        <v>0</v>
      </c>
      <c r="T109" s="25">
        <f t="shared" si="10"/>
        <v>0</v>
      </c>
      <c r="U109" s="50">
        <f t="shared" si="8"/>
        <v>0</v>
      </c>
    </row>
    <row r="110" spans="1:22" ht="15.95" customHeight="1" x14ac:dyDescent="0.25">
      <c r="A110" s="35" t="s">
        <v>135</v>
      </c>
      <c r="B110" s="51" t="s">
        <v>200</v>
      </c>
      <c r="C110" s="25">
        <v>2894.83</v>
      </c>
      <c r="D110" s="25">
        <v>1255.17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>
        <f t="shared" si="9"/>
        <v>4150</v>
      </c>
      <c r="S110" s="25">
        <f>+'[1]EGR MAYO 2026'!$Q$93</f>
        <v>1250.5</v>
      </c>
      <c r="T110" s="25">
        <f t="shared" si="10"/>
        <v>2899.5</v>
      </c>
      <c r="U110" s="50">
        <f t="shared" si="8"/>
        <v>5.365180161805938E-4</v>
      </c>
    </row>
    <row r="111" spans="1:22" ht="15.95" customHeight="1" x14ac:dyDescent="0.25">
      <c r="A111" s="35" t="s">
        <v>136</v>
      </c>
      <c r="B111" s="51" t="s">
        <v>71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>
        <f t="shared" si="9"/>
        <v>0</v>
      </c>
      <c r="S111" s="25">
        <f>+'[1]EGR MAYO 2026'!$Q$94</f>
        <v>0</v>
      </c>
      <c r="T111" s="25">
        <f t="shared" si="10"/>
        <v>0</v>
      </c>
      <c r="U111" s="50">
        <f t="shared" si="8"/>
        <v>0</v>
      </c>
    </row>
    <row r="112" spans="1:22" ht="15.95" customHeight="1" x14ac:dyDescent="0.25">
      <c r="A112" s="35" t="s">
        <v>137</v>
      </c>
      <c r="B112" s="51" t="s">
        <v>72</v>
      </c>
      <c r="C112" s="25">
        <v>816890</v>
      </c>
      <c r="D112" s="25">
        <v>266438.18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>
        <f t="shared" si="9"/>
        <v>1083328.18</v>
      </c>
      <c r="S112" s="25">
        <f>+'[1]EGR MAYO 2026'!$Q$95</f>
        <v>0</v>
      </c>
      <c r="T112" s="25">
        <f t="shared" si="10"/>
        <v>1083328.18</v>
      </c>
      <c r="U112" s="50">
        <f t="shared" si="8"/>
        <v>0</v>
      </c>
    </row>
    <row r="113" spans="1:21" ht="15.95" customHeight="1" x14ac:dyDescent="0.25">
      <c r="A113" s="35">
        <v>286</v>
      </c>
      <c r="B113" s="51" t="s">
        <v>201</v>
      </c>
      <c r="C113" s="25">
        <v>1376.54</v>
      </c>
      <c r="D113" s="25"/>
      <c r="E113" s="25">
        <v>376.54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>
        <f t="shared" si="9"/>
        <v>1000</v>
      </c>
      <c r="S113" s="25">
        <f>+'[1]EGR MAYO 2026'!$Q$96</f>
        <v>743.99</v>
      </c>
      <c r="T113" s="25">
        <f t="shared" si="10"/>
        <v>256.01</v>
      </c>
      <c r="U113" s="50">
        <f t="shared" si="8"/>
        <v>3.1920354966669329E-4</v>
      </c>
    </row>
    <row r="114" spans="1:21" ht="15.95" customHeight="1" x14ac:dyDescent="0.25">
      <c r="A114" s="35">
        <v>289</v>
      </c>
      <c r="B114" s="51" t="s">
        <v>202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>
        <f t="shared" si="9"/>
        <v>0</v>
      </c>
      <c r="S114" s="25">
        <f>+'[1]EGR MAYO 2026'!$Q$97</f>
        <v>0</v>
      </c>
      <c r="T114" s="25">
        <f t="shared" si="10"/>
        <v>0</v>
      </c>
      <c r="U114" s="50">
        <f t="shared" si="8"/>
        <v>0</v>
      </c>
    </row>
    <row r="115" spans="1:21" ht="15.95" customHeight="1" x14ac:dyDescent="0.25">
      <c r="A115" s="35" t="s">
        <v>138</v>
      </c>
      <c r="B115" s="51" t="s">
        <v>73</v>
      </c>
      <c r="C115" s="25">
        <v>5229.67</v>
      </c>
      <c r="D115" s="25">
        <v>2870.33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>
        <f t="shared" si="9"/>
        <v>8100</v>
      </c>
      <c r="S115" s="25">
        <f>+'[1]EGR MAYO 2026'!$Q$98</f>
        <v>5231.7199999999993</v>
      </c>
      <c r="T115" s="25">
        <f t="shared" si="10"/>
        <v>2868.2800000000007</v>
      </c>
      <c r="U115" s="50">
        <f t="shared" si="8"/>
        <v>2.2446317757795564E-3</v>
      </c>
    </row>
    <row r="116" spans="1:21" ht="33" customHeight="1" x14ac:dyDescent="0.25">
      <c r="A116" s="35" t="s">
        <v>139</v>
      </c>
      <c r="B116" s="51" t="s">
        <v>203</v>
      </c>
      <c r="C116" s="25">
        <v>3031.22</v>
      </c>
      <c r="D116" s="25"/>
      <c r="E116" s="25">
        <v>31.22</v>
      </c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>
        <f t="shared" si="9"/>
        <v>3000</v>
      </c>
      <c r="S116" s="25">
        <f>+'[1]EGR MAYO 2026'!$Q$99</f>
        <v>1600.2</v>
      </c>
      <c r="T116" s="25">
        <f t="shared" si="10"/>
        <v>1399.8</v>
      </c>
      <c r="U116" s="50">
        <f t="shared" si="8"/>
        <v>6.8655428188099654E-4</v>
      </c>
    </row>
    <row r="117" spans="1:21" ht="15.95" customHeight="1" x14ac:dyDescent="0.25">
      <c r="A117" s="35" t="s">
        <v>140</v>
      </c>
      <c r="B117" s="51" t="s">
        <v>74</v>
      </c>
      <c r="C117" s="25">
        <v>502171.55</v>
      </c>
      <c r="D117" s="25"/>
      <c r="E117" s="25">
        <v>427641.55</v>
      </c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>
        <f t="shared" si="9"/>
        <v>74530</v>
      </c>
      <c r="S117" s="25">
        <f>+'[1]EGR MAYO 2026'!$Q$100</f>
        <v>7396.2</v>
      </c>
      <c r="T117" s="25">
        <f t="shared" si="10"/>
        <v>67133.8</v>
      </c>
      <c r="U117" s="50">
        <f t="shared" si="8"/>
        <v>3.1732863264893304E-3</v>
      </c>
    </row>
    <row r="118" spans="1:21" ht="15.95" customHeight="1" x14ac:dyDescent="0.25">
      <c r="A118" s="35" t="s">
        <v>141</v>
      </c>
      <c r="B118" s="51" t="s">
        <v>75</v>
      </c>
      <c r="C118" s="25">
        <v>1119.47</v>
      </c>
      <c r="D118" s="25"/>
      <c r="E118" s="25">
        <v>219.47</v>
      </c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>
        <f t="shared" si="9"/>
        <v>900</v>
      </c>
      <c r="S118" s="25">
        <f>+'[1]EGR MAYO 2026'!$Q$101</f>
        <v>0</v>
      </c>
      <c r="T118" s="25">
        <f t="shared" si="10"/>
        <v>900</v>
      </c>
      <c r="U118" s="50">
        <f t="shared" si="8"/>
        <v>0</v>
      </c>
    </row>
    <row r="119" spans="1:21" ht="51" customHeight="1" x14ac:dyDescent="0.25">
      <c r="A119" s="35" t="s">
        <v>142</v>
      </c>
      <c r="B119" s="51" t="s">
        <v>204</v>
      </c>
      <c r="C119" s="25">
        <v>38229.32</v>
      </c>
      <c r="D119" s="25"/>
      <c r="E119" s="25">
        <v>4440.32</v>
      </c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>
        <f t="shared" si="9"/>
        <v>33789</v>
      </c>
      <c r="S119" s="25">
        <f>+'[1]EGR MAYO 2026'!$Q$102</f>
        <v>23389.5</v>
      </c>
      <c r="T119" s="25">
        <f t="shared" si="10"/>
        <v>10399.5</v>
      </c>
      <c r="U119" s="50">
        <f t="shared" si="8"/>
        <v>1.0035096472975609E-2</v>
      </c>
    </row>
    <row r="120" spans="1:21" ht="15.95" customHeight="1" x14ac:dyDescent="0.25">
      <c r="A120" s="35" t="s">
        <v>143</v>
      </c>
      <c r="B120" s="51" t="s">
        <v>76</v>
      </c>
      <c r="C120" s="25">
        <v>67651.27</v>
      </c>
      <c r="D120" s="25">
        <v>310978.73</v>
      </c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>
        <f t="shared" si="9"/>
        <v>378630</v>
      </c>
      <c r="S120" s="25">
        <f>+'[1]EGR MAYO 2026'!$Q$103</f>
        <v>28840.5</v>
      </c>
      <c r="T120" s="25">
        <f t="shared" si="10"/>
        <v>349789.5</v>
      </c>
      <c r="U120" s="50">
        <f t="shared" si="8"/>
        <v>1.2373808753023921E-2</v>
      </c>
    </row>
    <row r="121" spans="1:21" ht="15.95" customHeight="1" x14ac:dyDescent="0.25">
      <c r="A121" s="35" t="s">
        <v>144</v>
      </c>
      <c r="B121" s="51" t="s">
        <v>77</v>
      </c>
      <c r="C121" s="25">
        <v>18054.5</v>
      </c>
      <c r="D121" s="25">
        <v>48075.5</v>
      </c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>
        <f t="shared" si="9"/>
        <v>66130</v>
      </c>
      <c r="S121" s="25">
        <f>+'[1]EGR MAYO 2026'!$Q$104</f>
        <v>783.61</v>
      </c>
      <c r="T121" s="25">
        <f t="shared" si="10"/>
        <v>65346.39</v>
      </c>
      <c r="U121" s="50">
        <f t="shared" si="8"/>
        <v>3.3620222523732512E-4</v>
      </c>
    </row>
    <row r="122" spans="1:21" ht="15.95" customHeight="1" x14ac:dyDescent="0.25">
      <c r="A122" s="35"/>
      <c r="B122" s="51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50"/>
    </row>
    <row r="123" spans="1:21" ht="15.95" customHeight="1" x14ac:dyDescent="0.25">
      <c r="A123" s="35"/>
      <c r="B123" s="51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50"/>
    </row>
    <row r="124" spans="1:21" ht="15.95" customHeight="1" x14ac:dyDescent="0.25">
      <c r="A124" s="35"/>
      <c r="B124" s="51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50"/>
    </row>
    <row r="125" spans="1:21" ht="15.95" customHeight="1" x14ac:dyDescent="0.25">
      <c r="A125" s="72">
        <v>3</v>
      </c>
      <c r="B125" s="55" t="s">
        <v>78</v>
      </c>
      <c r="C125" s="23">
        <v>0</v>
      </c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>
        <f t="shared" si="9"/>
        <v>0</v>
      </c>
      <c r="S125" s="25"/>
      <c r="T125" s="25"/>
      <c r="U125" s="50"/>
    </row>
    <row r="126" spans="1:21" ht="15.95" customHeight="1" x14ac:dyDescent="0.25">
      <c r="A126" s="35" t="s">
        <v>205</v>
      </c>
      <c r="B126" s="51" t="s">
        <v>206</v>
      </c>
      <c r="C126" s="25">
        <v>26358.85</v>
      </c>
      <c r="D126" s="25"/>
      <c r="E126" s="25">
        <v>16358.85</v>
      </c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>
        <f t="shared" si="9"/>
        <v>9999.9999999999982</v>
      </c>
      <c r="S126" s="25">
        <f>+'[1]EGR MAYO 2026'!$Q$129</f>
        <v>3897</v>
      </c>
      <c r="T126" s="25">
        <f t="shared" si="10"/>
        <v>6102.9999999999982</v>
      </c>
      <c r="U126" s="50">
        <f>S126/$S$145</f>
        <v>1.6719797753344853E-3</v>
      </c>
    </row>
    <row r="127" spans="1:21" ht="33" customHeight="1" x14ac:dyDescent="0.25">
      <c r="A127" s="35" t="s">
        <v>79</v>
      </c>
      <c r="B127" s="51" t="s">
        <v>207</v>
      </c>
      <c r="C127" s="25">
        <v>0</v>
      </c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>
        <f t="shared" si="9"/>
        <v>0</v>
      </c>
      <c r="S127" s="25">
        <f>+'[1]EGR MAYO 2026'!$Q$130</f>
        <v>0</v>
      </c>
      <c r="T127" s="25">
        <f t="shared" si="10"/>
        <v>0</v>
      </c>
      <c r="U127" s="50">
        <f>S127/$S$145</f>
        <v>0</v>
      </c>
    </row>
    <row r="128" spans="1:21" ht="15.95" customHeight="1" x14ac:dyDescent="0.25">
      <c r="A128" s="35" t="s">
        <v>208</v>
      </c>
      <c r="B128" s="51" t="s">
        <v>209</v>
      </c>
      <c r="C128" s="25">
        <v>2010873.6</v>
      </c>
      <c r="D128" s="25">
        <v>1046172.4</v>
      </c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>
        <f t="shared" si="9"/>
        <v>3057046</v>
      </c>
      <c r="S128" s="25">
        <f>+'[1]EGR MAYO 2026'!$Q$131</f>
        <v>13822</v>
      </c>
      <c r="T128" s="25">
        <f t="shared" si="10"/>
        <v>3043224</v>
      </c>
      <c r="U128" s="50">
        <f>S128/$S$145</f>
        <v>5.9302295239089696E-3</v>
      </c>
    </row>
    <row r="129" spans="1:21" ht="15.95" customHeight="1" x14ac:dyDescent="0.25">
      <c r="A129" s="35">
        <v>325</v>
      </c>
      <c r="B129" s="51" t="s">
        <v>241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>
        <f t="shared" si="9"/>
        <v>0</v>
      </c>
      <c r="S129" s="25">
        <f>+'[1]EGR MAYO 2026'!$Q$132</f>
        <v>0</v>
      </c>
      <c r="T129" s="25">
        <f t="shared" si="10"/>
        <v>0</v>
      </c>
      <c r="U129" s="50">
        <f>S129/$S$145</f>
        <v>0</v>
      </c>
    </row>
    <row r="130" spans="1:21" ht="15.95" customHeight="1" x14ac:dyDescent="0.25">
      <c r="A130" s="35" t="s">
        <v>210</v>
      </c>
      <c r="B130" s="51" t="s">
        <v>211</v>
      </c>
      <c r="C130" s="25">
        <v>2133.6</v>
      </c>
      <c r="D130" s="25">
        <v>23866.400000000001</v>
      </c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>
        <f t="shared" si="9"/>
        <v>26000</v>
      </c>
      <c r="S130" s="25">
        <f>+'[1]EGR MAYO 2026'!$Q$133</f>
        <v>0</v>
      </c>
      <c r="T130" s="25">
        <f t="shared" si="10"/>
        <v>26000</v>
      </c>
      <c r="U130" s="50">
        <f>S130/$S$145</f>
        <v>0</v>
      </c>
    </row>
    <row r="131" spans="1:21" ht="15.95" customHeight="1" x14ac:dyDescent="0.25">
      <c r="A131" s="35">
        <v>328</v>
      </c>
      <c r="B131" s="51" t="s">
        <v>228</v>
      </c>
      <c r="C131" s="25">
        <v>24042.37</v>
      </c>
      <c r="D131" s="25">
        <v>125957.63</v>
      </c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>
        <f t="shared" si="9"/>
        <v>150000</v>
      </c>
      <c r="S131" s="25">
        <f>+'[1]EGR MAYO 2026'!$Q$134</f>
        <v>455</v>
      </c>
      <c r="T131" s="25">
        <f t="shared" si="10"/>
        <v>149545</v>
      </c>
      <c r="U131" s="50">
        <f>+S131/S145</f>
        <v>1.9521447210089576E-4</v>
      </c>
    </row>
    <row r="132" spans="1:21" ht="15.95" customHeight="1" x14ac:dyDescent="0.25">
      <c r="A132" s="35" t="s">
        <v>212</v>
      </c>
      <c r="B132" s="51" t="s">
        <v>213</v>
      </c>
      <c r="C132" s="25">
        <v>6346.19</v>
      </c>
      <c r="D132" s="25">
        <v>96983.81</v>
      </c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>
        <f t="shared" si="9"/>
        <v>103330</v>
      </c>
      <c r="S132" s="25">
        <f>+'[1]EGR MAYO 2026'!$Q$135</f>
        <v>0</v>
      </c>
      <c r="T132" s="25">
        <f t="shared" si="10"/>
        <v>103330</v>
      </c>
      <c r="U132" s="50">
        <f>S132/$S$145</f>
        <v>0</v>
      </c>
    </row>
    <row r="133" spans="1:21" ht="32.25" customHeight="1" x14ac:dyDescent="0.25">
      <c r="A133" s="35" t="s">
        <v>214</v>
      </c>
      <c r="B133" s="51" t="s">
        <v>215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>
        <f t="shared" si="9"/>
        <v>0</v>
      </c>
      <c r="S133" s="25">
        <f>+'[1]EGR MAYO 2026'!$Q$136</f>
        <v>0</v>
      </c>
      <c r="T133" s="25">
        <f t="shared" si="10"/>
        <v>0</v>
      </c>
      <c r="U133" s="50">
        <f>S133/$S$145</f>
        <v>0</v>
      </c>
    </row>
    <row r="134" spans="1:21" ht="15.95" customHeight="1" x14ac:dyDescent="0.25">
      <c r="A134" s="35"/>
      <c r="B134" s="51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>
        <f t="shared" si="9"/>
        <v>0</v>
      </c>
      <c r="S134" s="25"/>
      <c r="T134" s="25"/>
      <c r="U134" s="50"/>
    </row>
    <row r="135" spans="1:21" ht="15.95" customHeight="1" x14ac:dyDescent="0.25">
      <c r="A135" s="35"/>
      <c r="B135" s="51"/>
      <c r="C135" s="25">
        <v>0</v>
      </c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>
        <f t="shared" si="9"/>
        <v>0</v>
      </c>
      <c r="S135" s="25"/>
      <c r="T135" s="25"/>
      <c r="U135" s="50"/>
    </row>
    <row r="136" spans="1:21" ht="15.95" customHeight="1" x14ac:dyDescent="0.25">
      <c r="A136" s="72">
        <v>4</v>
      </c>
      <c r="B136" s="55" t="s">
        <v>80</v>
      </c>
      <c r="C136" s="23">
        <v>0</v>
      </c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>
        <f t="shared" si="9"/>
        <v>0</v>
      </c>
      <c r="S136" s="25"/>
      <c r="T136" s="25"/>
      <c r="U136" s="50"/>
    </row>
    <row r="137" spans="1:21" ht="15.95" customHeight="1" x14ac:dyDescent="0.25">
      <c r="A137" s="35" t="s">
        <v>216</v>
      </c>
      <c r="B137" s="51" t="s">
        <v>81</v>
      </c>
      <c r="C137" s="25">
        <v>185045</v>
      </c>
      <c r="D137" s="25">
        <v>234955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>
        <f t="shared" si="9"/>
        <v>420000</v>
      </c>
      <c r="S137" s="25">
        <f>+'[1]EGR MAYO 2026'!$Q$140</f>
        <v>2097.5100000000002</v>
      </c>
      <c r="T137" s="25">
        <f t="shared" si="10"/>
        <v>417902.49</v>
      </c>
      <c r="U137" s="50">
        <f>S137/$S$145</f>
        <v>8.9992155467329658E-4</v>
      </c>
    </row>
    <row r="138" spans="1:21" ht="15.95" customHeight="1" x14ac:dyDescent="0.25">
      <c r="A138" s="35" t="s">
        <v>217</v>
      </c>
      <c r="B138" s="51" t="s">
        <v>218</v>
      </c>
      <c r="C138" s="25">
        <v>8025</v>
      </c>
      <c r="D138" s="25">
        <v>11975</v>
      </c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>
        <f t="shared" si="9"/>
        <v>20000</v>
      </c>
      <c r="S138" s="25">
        <f>+'[1]EGR MAYO 2026'!$Q$141</f>
        <v>0</v>
      </c>
      <c r="T138" s="25">
        <f t="shared" si="10"/>
        <v>20000</v>
      </c>
      <c r="U138" s="50">
        <f>S138/$S$145</f>
        <v>0</v>
      </c>
    </row>
    <row r="139" spans="1:21" ht="15.95" customHeight="1" x14ac:dyDescent="0.25">
      <c r="A139" s="35" t="s">
        <v>219</v>
      </c>
      <c r="B139" s="51" t="s">
        <v>220</v>
      </c>
      <c r="C139" s="25">
        <v>48000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>
        <f t="shared" si="9"/>
        <v>48000</v>
      </c>
      <c r="S139" s="25">
        <f>+'[1]EGR MAYO 2026'!$Q$142</f>
        <v>2250</v>
      </c>
      <c r="T139" s="25">
        <f t="shared" si="10"/>
        <v>45750</v>
      </c>
      <c r="U139" s="50">
        <f>S139/$S$145</f>
        <v>9.6534629060882526E-4</v>
      </c>
    </row>
    <row r="140" spans="1:21" ht="33" customHeight="1" x14ac:dyDescent="0.25">
      <c r="A140" s="35">
        <v>453</v>
      </c>
      <c r="B140" s="51" t="s">
        <v>240</v>
      </c>
      <c r="C140" s="25">
        <v>51000</v>
      </c>
      <c r="D140" s="25">
        <v>4000</v>
      </c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>
        <f t="shared" si="9"/>
        <v>55000</v>
      </c>
      <c r="S140" s="25">
        <f>+'[1]EGR MAYO 2026'!$Q$143</f>
        <v>0</v>
      </c>
      <c r="T140" s="25">
        <f t="shared" si="10"/>
        <v>55000</v>
      </c>
      <c r="U140" s="50"/>
    </row>
    <row r="141" spans="1:21" ht="33" customHeight="1" x14ac:dyDescent="0.25">
      <c r="A141" s="35" t="s">
        <v>221</v>
      </c>
      <c r="B141" s="51" t="s">
        <v>222</v>
      </c>
      <c r="C141" s="25">
        <v>13587.93</v>
      </c>
      <c r="D141" s="25"/>
      <c r="E141" s="25">
        <v>5087.93</v>
      </c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>
        <f t="shared" si="9"/>
        <v>8500</v>
      </c>
      <c r="S141" s="25">
        <f>+'[1]EGR MAYO 2026'!$Q$144</f>
        <v>2362.87</v>
      </c>
      <c r="T141" s="25">
        <f>R141-S141</f>
        <v>6137.13</v>
      </c>
      <c r="U141" s="50">
        <f>S141/$S$145</f>
        <v>1.0137723509737221E-3</v>
      </c>
    </row>
    <row r="142" spans="1:21" ht="15.95" customHeight="1" x14ac:dyDescent="0.25">
      <c r="A142" s="35"/>
      <c r="B142" s="51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50"/>
    </row>
    <row r="143" spans="1:21" ht="15.95" customHeight="1" x14ac:dyDescent="0.25">
      <c r="A143" s="72">
        <v>9</v>
      </c>
      <c r="B143" s="55" t="s">
        <v>246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>
        <f t="shared" si="9"/>
        <v>0</v>
      </c>
      <c r="S143" s="25"/>
      <c r="T143" s="25"/>
      <c r="U143" s="50"/>
    </row>
    <row r="144" spans="1:21" ht="15.95" customHeight="1" thickBot="1" x14ac:dyDescent="0.3">
      <c r="A144" s="35">
        <v>913</v>
      </c>
      <c r="B144" s="51" t="s">
        <v>245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>
        <v>0</v>
      </c>
      <c r="S144" s="25"/>
      <c r="T144" s="25">
        <f>R144-S144</f>
        <v>0</v>
      </c>
      <c r="U144" s="50">
        <f>S144/$S$145</f>
        <v>0</v>
      </c>
    </row>
    <row r="145" spans="1:21" ht="18" customHeight="1" thickBot="1" x14ac:dyDescent="0.3">
      <c r="A145" s="29"/>
      <c r="B145" s="57" t="s">
        <v>88</v>
      </c>
      <c r="C145" s="30">
        <f t="shared" ref="C145:T145" si="11">SUM(C31:C144)</f>
        <v>13235255.300000003</v>
      </c>
      <c r="D145" s="30">
        <f t="shared" si="11"/>
        <v>4218771.17</v>
      </c>
      <c r="E145" s="30">
        <f t="shared" si="11"/>
        <v>2817580.7100000004</v>
      </c>
      <c r="F145" s="30">
        <f t="shared" si="11"/>
        <v>0</v>
      </c>
      <c r="G145" s="30">
        <f t="shared" si="11"/>
        <v>0</v>
      </c>
      <c r="H145" s="30">
        <f t="shared" si="11"/>
        <v>0</v>
      </c>
      <c r="I145" s="30">
        <f t="shared" si="11"/>
        <v>0</v>
      </c>
      <c r="J145" s="30">
        <f t="shared" si="11"/>
        <v>0</v>
      </c>
      <c r="K145" s="30">
        <f t="shared" si="11"/>
        <v>0</v>
      </c>
      <c r="L145" s="30">
        <f t="shared" si="11"/>
        <v>0</v>
      </c>
      <c r="M145" s="30">
        <f t="shared" si="11"/>
        <v>0</v>
      </c>
      <c r="N145" s="30">
        <f>SUM(N31:N144)</f>
        <v>0</v>
      </c>
      <c r="O145" s="30">
        <f>SUM(O31:O144)</f>
        <v>0</v>
      </c>
      <c r="P145" s="30">
        <f>SUM(P31:P144)</f>
        <v>0</v>
      </c>
      <c r="Q145" s="30">
        <f>SUM(Q31:Q144)</f>
        <v>0</v>
      </c>
      <c r="R145" s="30">
        <f t="shared" si="11"/>
        <v>14636445.76</v>
      </c>
      <c r="S145" s="30">
        <f t="shared" si="11"/>
        <v>2330769.8200000008</v>
      </c>
      <c r="T145" s="30">
        <f t="shared" si="11"/>
        <v>12285675.939999999</v>
      </c>
      <c r="U145" s="36">
        <v>1</v>
      </c>
    </row>
    <row r="146" spans="1:21" x14ac:dyDescent="0.2">
      <c r="A146" s="37"/>
      <c r="B146" s="59"/>
      <c r="C146" s="46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94"/>
      <c r="T146" s="38"/>
    </row>
    <row r="147" spans="1:21" x14ac:dyDescent="0.2">
      <c r="A147" s="37"/>
      <c r="C147" s="67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94"/>
      <c r="T147" s="38"/>
    </row>
    <row r="148" spans="1:21" x14ac:dyDescent="0.2">
      <c r="A148" s="37"/>
      <c r="C148" s="67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94"/>
      <c r="T148" s="38"/>
    </row>
    <row r="149" spans="1:21" ht="15.75" thickBot="1" x14ac:dyDescent="0.25">
      <c r="E149" s="10"/>
      <c r="F149" s="3"/>
      <c r="J149" s="9"/>
      <c r="K149" s="9"/>
      <c r="L149" s="9"/>
      <c r="M149" s="9"/>
      <c r="N149" s="9"/>
      <c r="O149" s="9"/>
      <c r="P149" s="9"/>
      <c r="Q149" s="9"/>
      <c r="R149" s="11"/>
      <c r="S149" s="11"/>
    </row>
    <row r="150" spans="1:21" ht="15.75" x14ac:dyDescent="0.25">
      <c r="A150" s="1" t="s">
        <v>82</v>
      </c>
      <c r="B150" s="61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1"/>
    </row>
    <row r="151" spans="1:21" ht="15.75" x14ac:dyDescent="0.25">
      <c r="A151" s="4" t="s">
        <v>2</v>
      </c>
      <c r="B151" s="52"/>
      <c r="C151" s="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1"/>
    </row>
    <row r="152" spans="1:21" ht="5.0999999999999996" customHeight="1" thickBot="1" x14ac:dyDescent="0.25">
      <c r="A152" s="7"/>
      <c r="B152" s="62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1"/>
    </row>
    <row r="153" spans="1:21" ht="6.95" customHeight="1" x14ac:dyDescent="0.2">
      <c r="A153" s="73"/>
      <c r="B153" s="59"/>
      <c r="C153" s="7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1"/>
    </row>
    <row r="154" spans="1:21" x14ac:dyDescent="0.2">
      <c r="A154" s="75" t="s">
        <v>83</v>
      </c>
      <c r="C154" s="7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1"/>
    </row>
    <row r="155" spans="1:21" ht="15.75" x14ac:dyDescent="0.25">
      <c r="A155" s="77" t="s">
        <v>259</v>
      </c>
      <c r="C155" s="78">
        <v>5662637.9900000002</v>
      </c>
      <c r="D155" s="3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1"/>
    </row>
    <row r="156" spans="1:21" x14ac:dyDescent="0.2">
      <c r="A156" s="77"/>
      <c r="C156" s="79"/>
      <c r="D156" s="3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1"/>
    </row>
    <row r="157" spans="1:21" x14ac:dyDescent="0.2">
      <c r="A157" s="77"/>
      <c r="C157" s="79"/>
      <c r="D157" s="3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1"/>
    </row>
    <row r="158" spans="1:21" x14ac:dyDescent="0.2">
      <c r="A158" s="77" t="s">
        <v>84</v>
      </c>
      <c r="C158" s="79">
        <f>S26</f>
        <v>2774944.9599999995</v>
      </c>
      <c r="D158" s="3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1"/>
    </row>
    <row r="159" spans="1:21" x14ac:dyDescent="0.2">
      <c r="A159" s="77" t="s">
        <v>85</v>
      </c>
      <c r="C159" s="80">
        <f>-S145</f>
        <v>-2330769.8200000008</v>
      </c>
      <c r="D159" s="3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1"/>
    </row>
    <row r="160" spans="1:21" ht="15.75" x14ac:dyDescent="0.25">
      <c r="A160" s="81" t="s">
        <v>291</v>
      </c>
      <c r="B160" s="53"/>
      <c r="C160" s="78">
        <f>+C158+C159</f>
        <v>444175.13999999873</v>
      </c>
      <c r="D160" s="3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1"/>
      <c r="T160" s="3"/>
    </row>
    <row r="161" spans="1:19" ht="15.75" x14ac:dyDescent="0.25">
      <c r="A161" s="81"/>
      <c r="B161" s="53"/>
      <c r="C161" s="78"/>
      <c r="D161" s="3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1"/>
    </row>
    <row r="162" spans="1:19" x14ac:dyDescent="0.2">
      <c r="A162" s="77"/>
      <c r="C162" s="79"/>
      <c r="D162" s="3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1"/>
    </row>
    <row r="163" spans="1:19" x14ac:dyDescent="0.2">
      <c r="A163" s="75" t="s">
        <v>86</v>
      </c>
      <c r="C163" s="79"/>
      <c r="D163" s="3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1"/>
    </row>
    <row r="164" spans="1:19" ht="15" customHeight="1" x14ac:dyDescent="0.2">
      <c r="A164" s="77"/>
      <c r="C164" s="79"/>
      <c r="D164" s="3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1"/>
    </row>
    <row r="165" spans="1:19" x14ac:dyDescent="0.2">
      <c r="A165" s="77" t="s">
        <v>292</v>
      </c>
      <c r="C165" s="79"/>
      <c r="D165" s="4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1"/>
    </row>
    <row r="166" spans="1:19" x14ac:dyDescent="0.2">
      <c r="A166" s="96" t="s">
        <v>280</v>
      </c>
      <c r="C166" s="79">
        <v>308.08</v>
      </c>
      <c r="D166" s="4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1"/>
    </row>
    <row r="167" spans="1:19" x14ac:dyDescent="0.2">
      <c r="A167" s="96" t="s">
        <v>281</v>
      </c>
      <c r="C167" s="79">
        <v>12428.9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1"/>
    </row>
    <row r="168" spans="1:19" x14ac:dyDescent="0.2">
      <c r="A168" s="96" t="s">
        <v>282</v>
      </c>
      <c r="C168" s="79">
        <v>2744.82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1"/>
    </row>
    <row r="169" spans="1:19" x14ac:dyDescent="0.2">
      <c r="A169" s="96" t="s">
        <v>283</v>
      </c>
      <c r="C169" s="79">
        <v>882.14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1"/>
    </row>
    <row r="170" spans="1:19" x14ac:dyDescent="0.2">
      <c r="A170" s="95" t="s">
        <v>284</v>
      </c>
      <c r="C170" s="79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1"/>
    </row>
    <row r="171" spans="1:19" x14ac:dyDescent="0.2">
      <c r="A171" s="95" t="s">
        <v>279</v>
      </c>
      <c r="C171" s="79">
        <v>-0.01</v>
      </c>
      <c r="D171" s="6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1"/>
    </row>
    <row r="172" spans="1:19" x14ac:dyDescent="0.2">
      <c r="A172" s="95" t="s">
        <v>287</v>
      </c>
      <c r="C172" s="79">
        <v>0.12</v>
      </c>
      <c r="D172" s="4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1"/>
    </row>
    <row r="173" spans="1:19" x14ac:dyDescent="0.2">
      <c r="A173" s="77"/>
      <c r="C173" s="79"/>
      <c r="D173" s="4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1"/>
    </row>
    <row r="174" spans="1:19" x14ac:dyDescent="0.2">
      <c r="A174" s="77"/>
      <c r="C174" s="79"/>
      <c r="D174" s="4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1"/>
    </row>
    <row r="175" spans="1:19" x14ac:dyDescent="0.2">
      <c r="A175" s="77"/>
      <c r="C175" s="80"/>
      <c r="D175" s="4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1"/>
    </row>
    <row r="176" spans="1:19" ht="18.75" customHeight="1" x14ac:dyDescent="0.25">
      <c r="A176" s="81" t="s">
        <v>253</v>
      </c>
      <c r="B176" s="53" t="s">
        <v>252</v>
      </c>
      <c r="C176" s="78">
        <f>SUM(C162:C175)</f>
        <v>16364.05</v>
      </c>
      <c r="D176" s="8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1"/>
    </row>
    <row r="177" spans="1:21" ht="25.5" customHeight="1" thickBot="1" x14ac:dyDescent="0.3">
      <c r="A177" s="83" t="s">
        <v>295</v>
      </c>
      <c r="B177" s="84"/>
      <c r="C177" s="85">
        <f>+C155+C160+C176</f>
        <v>6123177.1799999988</v>
      </c>
      <c r="D177" s="7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1"/>
      <c r="U177" s="3"/>
    </row>
    <row r="178" spans="1:21" ht="25.5" customHeight="1" x14ac:dyDescent="0.2">
      <c r="B178" s="8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1"/>
    </row>
    <row r="179" spans="1:21" x14ac:dyDescent="0.2">
      <c r="C179" s="11"/>
      <c r="D179" s="3"/>
      <c r="J179" s="9"/>
      <c r="K179" s="9"/>
      <c r="L179" s="9"/>
      <c r="M179" s="9"/>
      <c r="N179" s="9"/>
      <c r="O179" s="9"/>
      <c r="P179" s="9"/>
      <c r="Q179" s="9"/>
      <c r="R179" s="3"/>
      <c r="S179" s="11"/>
    </row>
    <row r="180" spans="1:21" x14ac:dyDescent="0.2">
      <c r="C180" s="11"/>
      <c r="D180" s="3"/>
      <c r="J180" s="9"/>
      <c r="K180" s="9"/>
      <c r="L180" s="9"/>
      <c r="M180" s="9"/>
      <c r="N180" s="9"/>
      <c r="O180" s="9"/>
      <c r="P180" s="9"/>
      <c r="Q180" s="9"/>
      <c r="R180" s="3"/>
      <c r="S180" s="11"/>
    </row>
    <row r="181" spans="1:21" x14ac:dyDescent="0.2">
      <c r="C181" s="11"/>
      <c r="D181" s="3"/>
      <c r="J181" s="9"/>
      <c r="K181" s="9"/>
      <c r="L181" s="9"/>
      <c r="M181" s="9"/>
      <c r="N181" s="9"/>
      <c r="O181" s="9"/>
      <c r="P181" s="9"/>
      <c r="Q181" s="9"/>
      <c r="S181" s="11"/>
    </row>
    <row r="182" spans="1:21" x14ac:dyDescent="0.2">
      <c r="C182" s="11"/>
      <c r="D182" s="3"/>
      <c r="J182" s="9"/>
      <c r="K182" s="9"/>
      <c r="L182" s="9"/>
      <c r="M182" s="9"/>
      <c r="N182" s="9"/>
      <c r="O182" s="9"/>
      <c r="P182" s="9"/>
      <c r="Q182" s="9"/>
      <c r="S182" s="11"/>
    </row>
    <row r="183" spans="1:21" x14ac:dyDescent="0.2">
      <c r="B183" s="60" t="s">
        <v>288</v>
      </c>
      <c r="E183" s="9" t="s">
        <v>236</v>
      </c>
      <c r="G183" s="48"/>
      <c r="J183" s="49"/>
      <c r="K183" s="49"/>
      <c r="L183" s="9"/>
      <c r="M183" s="9"/>
      <c r="N183" s="9"/>
      <c r="O183" s="9"/>
      <c r="P183" s="49"/>
      <c r="Q183" s="49"/>
      <c r="S183" s="11"/>
    </row>
    <row r="184" spans="1:21" x14ac:dyDescent="0.2">
      <c r="B184" s="60" t="s">
        <v>87</v>
      </c>
      <c r="E184" s="87" t="s">
        <v>238</v>
      </c>
      <c r="G184" s="48"/>
      <c r="J184" s="48"/>
      <c r="K184" s="48"/>
      <c r="L184" s="9"/>
      <c r="M184" s="9"/>
      <c r="N184" s="9"/>
      <c r="O184" s="9"/>
      <c r="P184" s="48"/>
      <c r="Q184" s="48"/>
      <c r="S184" s="11"/>
    </row>
    <row r="187" spans="1:21" x14ac:dyDescent="0.2">
      <c r="J187" s="9"/>
      <c r="K187" s="9"/>
      <c r="L187" s="9"/>
      <c r="M187" s="9"/>
      <c r="N187" s="9"/>
      <c r="O187" s="9"/>
      <c r="P187" s="9"/>
      <c r="Q187" s="9"/>
      <c r="S187" s="11"/>
    </row>
    <row r="188" spans="1:21" x14ac:dyDescent="0.2">
      <c r="J188" s="9"/>
      <c r="K188" s="9"/>
      <c r="L188" s="9"/>
      <c r="M188" s="9"/>
      <c r="N188" s="9"/>
      <c r="O188" s="9"/>
      <c r="P188" s="9"/>
      <c r="Q188" s="9"/>
      <c r="S188" s="11"/>
    </row>
    <row r="189" spans="1:21" ht="30" x14ac:dyDescent="0.2">
      <c r="B189" s="60" t="s">
        <v>237</v>
      </c>
      <c r="E189" s="9" t="s">
        <v>247</v>
      </c>
      <c r="J189" s="9"/>
      <c r="K189" s="9"/>
      <c r="L189" s="9"/>
      <c r="M189" s="9"/>
      <c r="N189" s="9"/>
      <c r="O189" s="9"/>
      <c r="P189" s="9"/>
      <c r="Q189" s="9"/>
      <c r="S189" s="11"/>
    </row>
    <row r="190" spans="1:21" x14ac:dyDescent="0.2">
      <c r="B190" s="60" t="s">
        <v>234</v>
      </c>
      <c r="E190" s="87" t="s">
        <v>255</v>
      </c>
      <c r="I190" s="3"/>
      <c r="J190" s="9"/>
      <c r="K190" s="3"/>
      <c r="L190" s="9"/>
      <c r="M190" s="3"/>
      <c r="N190" s="3"/>
      <c r="O190" s="3"/>
      <c r="P190" s="3"/>
      <c r="Q190" s="3"/>
      <c r="R190" s="3"/>
    </row>
    <row r="191" spans="1:21" x14ac:dyDescent="0.2">
      <c r="I191" s="3"/>
      <c r="K191" s="44"/>
      <c r="M191" s="44"/>
      <c r="N191" s="44"/>
      <c r="O191" s="44"/>
      <c r="P191" s="44"/>
      <c r="Q191" s="44"/>
    </row>
    <row r="192" spans="1:21" x14ac:dyDescent="0.2">
      <c r="G192" s="41"/>
      <c r="I192" s="41"/>
      <c r="K192" s="45"/>
      <c r="M192" s="45"/>
      <c r="N192" s="45"/>
      <c r="O192" s="45"/>
      <c r="P192" s="45"/>
      <c r="Q192" s="45"/>
    </row>
    <row r="193" spans="7:18" x14ac:dyDescent="0.2">
      <c r="G193" s="41"/>
      <c r="I193" s="41"/>
      <c r="K193" s="45"/>
      <c r="M193" s="45"/>
      <c r="N193" s="45"/>
      <c r="O193" s="45"/>
      <c r="P193" s="45"/>
      <c r="Q193" s="45"/>
      <c r="R193" s="3"/>
    </row>
    <row r="194" spans="7:18" x14ac:dyDescent="0.2">
      <c r="G194" s="41"/>
      <c r="R194" s="3"/>
    </row>
    <row r="195" spans="7:18" x14ac:dyDescent="0.2">
      <c r="G195" s="41"/>
    </row>
    <row r="196" spans="7:18" x14ac:dyDescent="0.2">
      <c r="G196" s="41"/>
    </row>
    <row r="197" spans="7:18" x14ac:dyDescent="0.2">
      <c r="G197" s="41"/>
      <c r="R197" s="3"/>
    </row>
    <row r="198" spans="7:18" x14ac:dyDescent="0.2">
      <c r="G198" s="41"/>
    </row>
    <row r="199" spans="7:18" x14ac:dyDescent="0.2">
      <c r="G199" s="41"/>
    </row>
    <row r="200" spans="7:18" x14ac:dyDescent="0.2">
      <c r="G200" s="41"/>
    </row>
    <row r="201" spans="7:18" x14ac:dyDescent="0.2">
      <c r="G201" s="41"/>
    </row>
    <row r="202" spans="7:18" x14ac:dyDescent="0.2">
      <c r="G202" s="41"/>
    </row>
    <row r="203" spans="7:18" x14ac:dyDescent="0.2">
      <c r="G203" s="41"/>
    </row>
    <row r="204" spans="7:18" x14ac:dyDescent="0.2">
      <c r="G204" s="41"/>
    </row>
    <row r="205" spans="7:18" x14ac:dyDescent="0.2">
      <c r="G205" s="41"/>
    </row>
    <row r="206" spans="7:18" x14ac:dyDescent="0.2">
      <c r="G206" s="41"/>
    </row>
    <row r="207" spans="7:18" x14ac:dyDescent="0.2">
      <c r="G207" s="41"/>
    </row>
    <row r="208" spans="7:18" x14ac:dyDescent="0.2">
      <c r="G208" s="41"/>
    </row>
    <row r="209" spans="7:7" x14ac:dyDescent="0.2">
      <c r="G209" s="41"/>
    </row>
  </sheetData>
  <mergeCells count="7">
    <mergeCell ref="S6:S7"/>
    <mergeCell ref="B6:B7"/>
    <mergeCell ref="H6:I6"/>
    <mergeCell ref="J6:K6"/>
    <mergeCell ref="L6:M6"/>
    <mergeCell ref="N6:O6"/>
    <mergeCell ref="P6:Q6"/>
  </mergeCells>
  <pageMargins left="1.2204724409448819" right="0.23622047244094491" top="0.74803149606299213" bottom="0.74803149606299213" header="0.31496062992125984" footer="0.31496062992125984"/>
  <pageSetup scale="60" fitToHeight="0" orientation="landscape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5633-4E46-4DDB-9482-3BEAA6D06568}">
  <dimension ref="A1:Z209"/>
  <sheetViews>
    <sheetView tabSelected="1" zoomScale="110" zoomScaleNormal="110" workbookViewId="0">
      <pane xSplit="2" ySplit="7" topLeftCell="C137" activePane="bottomRight" state="frozen"/>
      <selection pane="topRight" activeCell="C1" sqref="C1"/>
      <selection pane="bottomLeft" activeCell="A8" sqref="A8"/>
      <selection pane="bottomRight" activeCell="S145" sqref="S145"/>
    </sheetView>
  </sheetViews>
  <sheetFormatPr baseColWidth="10" defaultColWidth="11.42578125" defaultRowHeight="15" x14ac:dyDescent="0.2"/>
  <cols>
    <col min="1" max="1" width="13.42578125" style="9" customWidth="1"/>
    <col min="2" max="2" width="50.7109375" style="60" customWidth="1"/>
    <col min="3" max="3" width="16.42578125" style="9" customWidth="1"/>
    <col min="4" max="4" width="15.7109375" style="9" customWidth="1"/>
    <col min="5" max="5" width="18.5703125" style="9" customWidth="1"/>
    <col min="6" max="6" width="22.85546875" style="9" hidden="1" customWidth="1"/>
    <col min="7" max="7" width="14.5703125" style="9" hidden="1" customWidth="1"/>
    <col min="8" max="8" width="16.42578125" style="9" hidden="1" customWidth="1"/>
    <col min="9" max="9" width="14.140625" style="9" hidden="1" customWidth="1"/>
    <col min="10" max="10" width="13.140625" style="39" hidden="1" customWidth="1"/>
    <col min="11" max="11" width="14.7109375" style="39" hidden="1" customWidth="1"/>
    <col min="12" max="12" width="13.42578125" style="39" hidden="1" customWidth="1"/>
    <col min="13" max="17" width="14.42578125" style="39" hidden="1" customWidth="1"/>
    <col min="18" max="18" width="16.42578125" style="9" customWidth="1"/>
    <col min="19" max="19" width="18.28515625" style="9" customWidth="1"/>
    <col min="20" max="20" width="16.42578125" style="9" customWidth="1"/>
    <col min="21" max="21" width="13.28515625" style="9" customWidth="1"/>
    <col min="22" max="22" width="14.140625" style="9" bestFit="1" customWidth="1"/>
    <col min="23" max="23" width="13.140625" style="9" bestFit="1" customWidth="1"/>
    <col min="24" max="16384" width="11.42578125" style="9"/>
  </cols>
  <sheetData>
    <row r="1" spans="1:21" ht="15.75" x14ac:dyDescent="0.25">
      <c r="A1" s="5" t="s">
        <v>0</v>
      </c>
      <c r="B1" s="5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2"/>
    </row>
    <row r="2" spans="1:21" ht="15.75" x14ac:dyDescent="0.25">
      <c r="A2" s="5" t="s">
        <v>1</v>
      </c>
      <c r="B2" s="5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2"/>
    </row>
    <row r="3" spans="1:21" ht="15.75" x14ac:dyDescent="0.25">
      <c r="A3" s="5" t="s">
        <v>263</v>
      </c>
      <c r="B3" s="5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2"/>
    </row>
    <row r="4" spans="1:21" ht="15.75" x14ac:dyDescent="0.25">
      <c r="A4" s="5" t="s">
        <v>2</v>
      </c>
      <c r="B4" s="5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2"/>
    </row>
    <row r="5" spans="1:21" ht="16.5" thickBot="1" x14ac:dyDescent="0.3">
      <c r="A5" s="12"/>
      <c r="B5" s="5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6.5" thickBot="1" x14ac:dyDescent="0.3">
      <c r="A6" s="13" t="s">
        <v>3</v>
      </c>
      <c r="B6" s="100" t="s">
        <v>4</v>
      </c>
      <c r="C6" s="13" t="s">
        <v>5</v>
      </c>
      <c r="D6" s="14" t="s">
        <v>6</v>
      </c>
      <c r="E6" s="15"/>
      <c r="F6" s="14" t="s">
        <v>6</v>
      </c>
      <c r="G6" s="15"/>
      <c r="H6" s="102" t="s">
        <v>7</v>
      </c>
      <c r="I6" s="103"/>
      <c r="J6" s="102" t="s">
        <v>242</v>
      </c>
      <c r="K6" s="103"/>
      <c r="L6" s="102" t="s">
        <v>231</v>
      </c>
      <c r="M6" s="103"/>
      <c r="N6" s="102" t="s">
        <v>244</v>
      </c>
      <c r="O6" s="103"/>
      <c r="P6" s="102" t="s">
        <v>250</v>
      </c>
      <c r="Q6" s="103"/>
      <c r="R6" s="13" t="s">
        <v>5</v>
      </c>
      <c r="S6" s="98" t="s">
        <v>251</v>
      </c>
      <c r="T6" s="13" t="s">
        <v>8</v>
      </c>
      <c r="U6" s="13" t="s">
        <v>9</v>
      </c>
    </row>
    <row r="7" spans="1:21" ht="16.5" thickBot="1" x14ac:dyDescent="0.3">
      <c r="A7" s="16" t="s">
        <v>10</v>
      </c>
      <c r="B7" s="101"/>
      <c r="C7" s="16" t="s">
        <v>11</v>
      </c>
      <c r="D7" s="17" t="s">
        <v>12</v>
      </c>
      <c r="E7" s="17" t="s">
        <v>13</v>
      </c>
      <c r="F7" s="17" t="s">
        <v>12</v>
      </c>
      <c r="G7" s="17" t="s">
        <v>13</v>
      </c>
      <c r="H7" s="17" t="s">
        <v>12</v>
      </c>
      <c r="I7" s="18" t="s">
        <v>13</v>
      </c>
      <c r="J7" s="17" t="s">
        <v>12</v>
      </c>
      <c r="K7" s="18" t="s">
        <v>13</v>
      </c>
      <c r="L7" s="17" t="s">
        <v>12</v>
      </c>
      <c r="M7" s="18" t="s">
        <v>13</v>
      </c>
      <c r="N7" s="17" t="s">
        <v>12</v>
      </c>
      <c r="O7" s="18" t="s">
        <v>13</v>
      </c>
      <c r="P7" s="17" t="s">
        <v>12</v>
      </c>
      <c r="Q7" s="18" t="s">
        <v>13</v>
      </c>
      <c r="R7" s="16" t="s">
        <v>14</v>
      </c>
      <c r="S7" s="99"/>
      <c r="T7" s="16" t="s">
        <v>15</v>
      </c>
      <c r="U7" s="16" t="s">
        <v>16</v>
      </c>
    </row>
    <row r="8" spans="1:21" ht="15.95" customHeight="1" x14ac:dyDescent="0.25">
      <c r="A8" s="19"/>
      <c r="B8" s="54"/>
      <c r="C8" s="20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20"/>
      <c r="S8" s="20"/>
      <c r="T8" s="20"/>
      <c r="U8" s="21"/>
    </row>
    <row r="9" spans="1:21" ht="15.95" customHeight="1" x14ac:dyDescent="0.25">
      <c r="A9" s="22" t="s">
        <v>254</v>
      </c>
      <c r="B9" s="55" t="s">
        <v>174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4"/>
    </row>
    <row r="10" spans="1:21" ht="15.95" customHeight="1" x14ac:dyDescent="0.25">
      <c r="A10" s="26" t="s">
        <v>17</v>
      </c>
      <c r="B10" s="51" t="s">
        <v>175</v>
      </c>
      <c r="C10" s="25">
        <v>37000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>
        <f>C10+D10-E10+F10-G10+H10-I10+J10-K10+L10-M10+N10-O10+P10-Q10</f>
        <v>37000</v>
      </c>
      <c r="S10" s="25">
        <f>+'[1]ING JUNIO 2026'!$Q$9</f>
        <v>32315</v>
      </c>
      <c r="T10" s="25">
        <f t="shared" ref="T10:T22" si="0">R10-S10</f>
        <v>4685</v>
      </c>
      <c r="U10" s="50">
        <f>S10/$S$26</f>
        <v>8.0038810761132555E-3</v>
      </c>
    </row>
    <row r="11" spans="1:21" ht="15.95" hidden="1" customHeight="1" x14ac:dyDescent="0.25">
      <c r="A11" s="26" t="s">
        <v>26</v>
      </c>
      <c r="B11" s="51" t="s">
        <v>27</v>
      </c>
      <c r="C11" s="25">
        <v>0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f>C11+D11-E11+F11-G11+J11-K11</f>
        <v>0</v>
      </c>
      <c r="S11" s="25"/>
      <c r="T11" s="25">
        <v>0</v>
      </c>
      <c r="U11" s="50"/>
    </row>
    <row r="12" spans="1:21" ht="15.75" customHeight="1" x14ac:dyDescent="0.25">
      <c r="A12" s="26" t="s">
        <v>18</v>
      </c>
      <c r="B12" s="51" t="s">
        <v>176</v>
      </c>
      <c r="C12" s="25">
        <v>54345.41</v>
      </c>
      <c r="D12" s="25">
        <v>42054.59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f t="shared" ref="R12:R25" si="1">C12+D12-E12+F12-G12+H12-I12+J12-K12+L12-M12+N12-O12+P12-Q12</f>
        <v>96400</v>
      </c>
      <c r="S12" s="25">
        <f>+'[1]ING JUNIO 2026'!$Q$11</f>
        <v>56300.92</v>
      </c>
      <c r="T12" s="25">
        <f t="shared" si="0"/>
        <v>40099.08</v>
      </c>
      <c r="U12" s="50">
        <f>S12/$S$26</f>
        <v>1.3944789359609045E-2</v>
      </c>
    </row>
    <row r="13" spans="1:21" ht="31.5" customHeight="1" x14ac:dyDescent="0.25">
      <c r="A13" s="26" t="s">
        <v>19</v>
      </c>
      <c r="B13" s="51" t="s">
        <v>177</v>
      </c>
      <c r="C13" s="25">
        <v>0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>
        <f>R13-S13</f>
        <v>0</v>
      </c>
      <c r="U13" s="50">
        <f>S13/$S$26</f>
        <v>0</v>
      </c>
    </row>
    <row r="14" spans="1:21" ht="15.95" customHeight="1" x14ac:dyDescent="0.25">
      <c r="A14" s="26"/>
      <c r="B14" s="55" t="s">
        <v>178</v>
      </c>
      <c r="C14" s="25">
        <v>0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>
        <f t="shared" si="1"/>
        <v>0</v>
      </c>
      <c r="S14" s="25"/>
      <c r="T14" s="25"/>
      <c r="U14" s="50"/>
    </row>
    <row r="15" spans="1:21" ht="15.95" customHeight="1" x14ac:dyDescent="0.25">
      <c r="A15" s="26" t="s">
        <v>179</v>
      </c>
      <c r="B15" s="51" t="s">
        <v>227</v>
      </c>
      <c r="C15" s="25">
        <v>86241.600000000006</v>
      </c>
      <c r="D15" s="25"/>
      <c r="E15" s="25">
        <v>241.6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>
        <f t="shared" si="1"/>
        <v>86000</v>
      </c>
      <c r="S15" s="25">
        <f>+'[1]ING JUNIO 2026'!$Q$17</f>
        <v>103309.88</v>
      </c>
      <c r="T15" s="25">
        <f t="shared" si="0"/>
        <v>-17309.880000000005</v>
      </c>
      <c r="U15" s="50">
        <f>S15/$S$26</f>
        <v>2.5588116772629777E-2</v>
      </c>
    </row>
    <row r="16" spans="1:21" ht="15.95" customHeight="1" x14ac:dyDescent="0.25">
      <c r="A16" s="22" t="s">
        <v>224</v>
      </c>
      <c r="B16" s="55" t="s">
        <v>225</v>
      </c>
      <c r="C16" s="25">
        <v>0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>
        <f t="shared" si="1"/>
        <v>0</v>
      </c>
      <c r="S16" s="25"/>
      <c r="T16" s="25"/>
      <c r="U16" s="50"/>
    </row>
    <row r="17" spans="1:22" ht="15.95" customHeight="1" x14ac:dyDescent="0.25">
      <c r="A17" s="22" t="s">
        <v>226</v>
      </c>
      <c r="B17" s="55" t="s">
        <v>223</v>
      </c>
      <c r="C17" s="25">
        <v>0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>
        <f t="shared" si="1"/>
        <v>0</v>
      </c>
      <c r="S17" s="25"/>
      <c r="T17" s="25"/>
      <c r="U17" s="50"/>
    </row>
    <row r="18" spans="1:22" ht="15.95" customHeight="1" x14ac:dyDescent="0.25">
      <c r="A18" s="26" t="s">
        <v>20</v>
      </c>
      <c r="B18" s="51" t="s">
        <v>21</v>
      </c>
      <c r="C18" s="25">
        <v>4771983.3099999996</v>
      </c>
      <c r="D18" s="25">
        <v>492643.21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>
        <f t="shared" si="1"/>
        <v>5264626.5199999996</v>
      </c>
      <c r="S18" s="25">
        <f>+'[1]ING JUNIO 2026'!$Q$23</f>
        <v>2167609.17</v>
      </c>
      <c r="T18" s="25">
        <f t="shared" si="0"/>
        <v>3097017.3499999996</v>
      </c>
      <c r="U18" s="50">
        <f>S18/$S$26</f>
        <v>0.53688027281982231</v>
      </c>
    </row>
    <row r="19" spans="1:22" ht="15.95" customHeight="1" x14ac:dyDescent="0.25">
      <c r="A19" s="26" t="s">
        <v>22</v>
      </c>
      <c r="B19" s="51" t="s">
        <v>29</v>
      </c>
      <c r="C19" s="25">
        <v>509218.59</v>
      </c>
      <c r="D19" s="25"/>
      <c r="E19" s="25">
        <v>268136.98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f t="shared" si="1"/>
        <v>241081.61000000004</v>
      </c>
      <c r="S19" s="25">
        <f>+'[1]ING JUNIO 2026'!$Q$24</f>
        <v>536353.67999999993</v>
      </c>
      <c r="T19" s="25">
        <f t="shared" si="0"/>
        <v>-295272.06999999989</v>
      </c>
      <c r="U19" s="50">
        <f>S19/$S$26</f>
        <v>0.13284577036842654</v>
      </c>
    </row>
    <row r="20" spans="1:22" ht="15.95" customHeight="1" x14ac:dyDescent="0.25">
      <c r="A20" s="26" t="s">
        <v>23</v>
      </c>
      <c r="B20" s="51" t="s">
        <v>24</v>
      </c>
      <c r="C20" s="25">
        <v>5221868.17</v>
      </c>
      <c r="D20" s="25"/>
      <c r="E20" s="25">
        <v>1885092.76</v>
      </c>
      <c r="F20" s="25"/>
      <c r="G20" s="25"/>
      <c r="H20" s="25"/>
      <c r="I20" s="25"/>
      <c r="J20" s="25"/>
      <c r="K20" s="25"/>
      <c r="L20" s="25"/>
      <c r="M20" s="25"/>
      <c r="N20" s="28"/>
      <c r="O20" s="25"/>
      <c r="P20" s="28"/>
      <c r="Q20" s="25"/>
      <c r="R20" s="25">
        <f t="shared" si="1"/>
        <v>3336775.41</v>
      </c>
      <c r="S20" s="25">
        <f>+'[1]ING JUNIO 2026'!$Q$25</f>
        <v>1298050.22</v>
      </c>
      <c r="T20" s="25">
        <f t="shared" si="0"/>
        <v>2038725.1900000002</v>
      </c>
      <c r="U20" s="50">
        <f>S20/$S$26</f>
        <v>0.3215051707164675</v>
      </c>
    </row>
    <row r="21" spans="1:22" ht="15.95" customHeight="1" x14ac:dyDescent="0.25">
      <c r="A21" s="26" t="s">
        <v>25</v>
      </c>
      <c r="B21" s="51" t="s">
        <v>248</v>
      </c>
      <c r="C21" s="25">
        <v>20000</v>
      </c>
      <c r="D21" s="25"/>
      <c r="E21" s="25">
        <v>1232.22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f t="shared" si="1"/>
        <v>18767.78</v>
      </c>
      <c r="S21" s="25">
        <f>+'[1]ING JUNIO 2026'!$Q$26</f>
        <v>0</v>
      </c>
      <c r="T21" s="25">
        <f t="shared" si="0"/>
        <v>18767.78</v>
      </c>
      <c r="U21" s="50">
        <f>S21/$S$26</f>
        <v>0</v>
      </c>
    </row>
    <row r="22" spans="1:22" ht="15.95" customHeight="1" x14ac:dyDescent="0.25">
      <c r="A22" s="27" t="s">
        <v>28</v>
      </c>
      <c r="B22" s="56" t="s">
        <v>30</v>
      </c>
      <c r="C22" s="28"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5">
        <f t="shared" si="1"/>
        <v>0</v>
      </c>
      <c r="S22" s="25">
        <f>+'[1]ING JUNIO 2026'!$Q$27</f>
        <v>0</v>
      </c>
      <c r="T22" s="25">
        <f t="shared" si="0"/>
        <v>0</v>
      </c>
      <c r="U22" s="50">
        <f>S22/$S$26</f>
        <v>0</v>
      </c>
    </row>
    <row r="23" spans="1:22" ht="15.95" customHeight="1" x14ac:dyDescent="0.25">
      <c r="A23" s="22"/>
      <c r="B23" s="55" t="s">
        <v>180</v>
      </c>
      <c r="C23" s="23">
        <v>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f t="shared" si="1"/>
        <v>0</v>
      </c>
      <c r="S23" s="25"/>
      <c r="T23" s="23"/>
      <c r="U23" s="50"/>
    </row>
    <row r="24" spans="1:22" ht="15.95" customHeight="1" x14ac:dyDescent="0.25">
      <c r="A24" s="26" t="s">
        <v>183</v>
      </c>
      <c r="B24" s="51" t="s">
        <v>184</v>
      </c>
      <c r="C24" s="25">
        <v>260547.84</v>
      </c>
      <c r="D24" s="25"/>
      <c r="E24" s="25">
        <v>260547.84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>
        <f t="shared" si="1"/>
        <v>0</v>
      </c>
      <c r="S24" s="25"/>
      <c r="T24" s="25">
        <f>R24-S24</f>
        <v>0</v>
      </c>
      <c r="U24" s="50">
        <f>S24/$S$26</f>
        <v>0</v>
      </c>
    </row>
    <row r="25" spans="1:22" ht="15.95" customHeight="1" thickBot="1" x14ac:dyDescent="0.3">
      <c r="A25" s="26" t="s">
        <v>182</v>
      </c>
      <c r="B25" s="51" t="s">
        <v>181</v>
      </c>
      <c r="C25" s="25">
        <v>2274050.38</v>
      </c>
      <c r="D25" s="25">
        <v>3281744.06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>
        <f t="shared" si="1"/>
        <v>5555794.4399999995</v>
      </c>
      <c r="S25" s="25">
        <f>+'[1]ING JUNIO 2026'!$Q$34</f>
        <v>-156522.56000000003</v>
      </c>
      <c r="T25" s="25">
        <f>R25-S25</f>
        <v>5712316.9999999991</v>
      </c>
      <c r="U25" s="50">
        <f>S25/$S$26</f>
        <v>-3.8768001113068287E-2</v>
      </c>
    </row>
    <row r="26" spans="1:22" ht="18" customHeight="1" thickBot="1" x14ac:dyDescent="0.3">
      <c r="A26" s="29"/>
      <c r="B26" s="57" t="s">
        <v>31</v>
      </c>
      <c r="C26" s="30">
        <f>SUM(C9:C25)</f>
        <v>13235255.299999997</v>
      </c>
      <c r="D26" s="30">
        <f>SUM(D9:D25)</f>
        <v>3816441.8600000003</v>
      </c>
      <c r="E26" s="30">
        <f>SUM(E9:E25)</f>
        <v>2415251.4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>
        <f>SUM(R9:R25)</f>
        <v>14636445.759999998</v>
      </c>
      <c r="S26" s="30">
        <f>SUM(S10:S25)</f>
        <v>4037416.3099999991</v>
      </c>
      <c r="T26" s="30">
        <f>SUM(T9:T25)</f>
        <v>10599029.449999999</v>
      </c>
      <c r="U26" s="24">
        <f>+S26/R26</f>
        <v>0.27584677155938164</v>
      </c>
    </row>
    <row r="27" spans="1:22" ht="15.95" customHeight="1" x14ac:dyDescent="0.2">
      <c r="A27" s="31"/>
      <c r="B27" s="58"/>
      <c r="C27" s="32"/>
      <c r="D27" s="32"/>
      <c r="E27" s="32"/>
      <c r="F27" s="69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11"/>
    </row>
    <row r="28" spans="1:22" ht="15.95" customHeight="1" x14ac:dyDescent="0.25">
      <c r="A28" s="22" t="s">
        <v>32</v>
      </c>
      <c r="B28" s="55" t="s">
        <v>33</v>
      </c>
      <c r="C28" s="23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34"/>
    </row>
    <row r="29" spans="1:22" ht="15.95" customHeight="1" x14ac:dyDescent="0.25">
      <c r="A29" s="22"/>
      <c r="B29" s="55"/>
      <c r="C29" s="2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34"/>
    </row>
    <row r="30" spans="1:22" ht="15.95" customHeight="1" x14ac:dyDescent="0.25">
      <c r="A30" s="72">
        <v>0</v>
      </c>
      <c r="B30" s="55" t="s">
        <v>34</v>
      </c>
      <c r="C30" s="23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34"/>
    </row>
    <row r="31" spans="1:22" ht="15.95" customHeight="1" x14ac:dyDescent="0.25">
      <c r="A31" s="35" t="s">
        <v>35</v>
      </c>
      <c r="B31" s="51" t="s">
        <v>146</v>
      </c>
      <c r="C31" s="25">
        <v>939810.82</v>
      </c>
      <c r="D31" s="25"/>
      <c r="E31" s="25">
        <v>55213.82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>
        <f t="shared" ref="R31:R95" si="2">C31+D31-E31+F31-G31+H31-I31+J31-K31+L31-M31+N31-O31+P31-Q31</f>
        <v>884597</v>
      </c>
      <c r="S31" s="25">
        <f>+'[1]EGR JUNIO 2026'!$Q$9</f>
        <v>449292.07999999996</v>
      </c>
      <c r="T31" s="25">
        <f t="shared" ref="T31:T101" si="3">R31-S31</f>
        <v>435304.92000000004</v>
      </c>
      <c r="U31" s="50">
        <f>S31/$S$145</f>
        <v>0.14276134023391476</v>
      </c>
    </row>
    <row r="32" spans="1:22" ht="30.75" customHeight="1" x14ac:dyDescent="0.25">
      <c r="A32" s="35" t="s">
        <v>36</v>
      </c>
      <c r="B32" s="51" t="s">
        <v>147</v>
      </c>
      <c r="C32" s="25">
        <v>4762.5</v>
      </c>
      <c r="D32" s="25"/>
      <c r="E32" s="25">
        <v>37.5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>
        <f t="shared" si="2"/>
        <v>4725</v>
      </c>
      <c r="S32" s="25">
        <f>+'[1]EGR JUNIO 2026'!$Q$10</f>
        <v>2250</v>
      </c>
      <c r="T32" s="25">
        <f t="shared" si="3"/>
        <v>2475</v>
      </c>
      <c r="U32" s="50">
        <f>S32/$S$145</f>
        <v>7.1493139947249526E-4</v>
      </c>
    </row>
    <row r="33" spans="1:21" ht="31.5" customHeight="1" x14ac:dyDescent="0.25">
      <c r="A33" s="35" t="s">
        <v>37</v>
      </c>
      <c r="B33" s="51" t="s">
        <v>148</v>
      </c>
      <c r="C33" s="25">
        <v>323221.65000000002</v>
      </c>
      <c r="D33" s="25">
        <v>176328.35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>
        <f t="shared" si="2"/>
        <v>499550</v>
      </c>
      <c r="S33" s="25">
        <f>+'[1]EGR JUNIO 2026'!$Q$11</f>
        <v>148121.53</v>
      </c>
      <c r="T33" s="25">
        <f t="shared" si="3"/>
        <v>351428.47</v>
      </c>
      <c r="U33" s="50">
        <f>S33/$S$145</f>
        <v>4.7065214548847635E-2</v>
      </c>
    </row>
    <row r="34" spans="1:21" ht="15.95" customHeight="1" x14ac:dyDescent="0.25">
      <c r="A34" s="71" t="s">
        <v>257</v>
      </c>
      <c r="B34" s="51" t="s">
        <v>249</v>
      </c>
      <c r="C34" s="25">
        <v>0</v>
      </c>
      <c r="D34" s="25">
        <v>16080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>
        <f t="shared" si="2"/>
        <v>16080</v>
      </c>
      <c r="S34" s="25">
        <f>+'[1]EGR JUNIO 2026'!$Q$12</f>
        <v>14007.98</v>
      </c>
      <c r="T34" s="25">
        <f t="shared" si="3"/>
        <v>2072.0200000000004</v>
      </c>
      <c r="U34" s="50"/>
    </row>
    <row r="35" spans="1:21" ht="15.95" customHeight="1" x14ac:dyDescent="0.25">
      <c r="A35" s="71" t="s">
        <v>256</v>
      </c>
      <c r="B35" s="51" t="s">
        <v>232</v>
      </c>
      <c r="C35" s="25">
        <v>0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>
        <f t="shared" si="2"/>
        <v>0</v>
      </c>
      <c r="S35" s="25"/>
      <c r="T35" s="25">
        <f t="shared" si="3"/>
        <v>0</v>
      </c>
      <c r="U35" s="50">
        <f t="shared" ref="U35:U42" si="4">S35/$S$145</f>
        <v>0</v>
      </c>
    </row>
    <row r="36" spans="1:21" ht="15.95" customHeight="1" x14ac:dyDescent="0.25">
      <c r="A36" s="35" t="s">
        <v>38</v>
      </c>
      <c r="B36" s="51" t="s">
        <v>39</v>
      </c>
      <c r="C36" s="25">
        <v>43877.84</v>
      </c>
      <c r="D36" s="25">
        <v>29022.16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>
        <f t="shared" si="2"/>
        <v>72900</v>
      </c>
      <c r="S36" s="25">
        <f>+'[1]EGR JUNIO 2026'!$Q$14</f>
        <v>25491.9</v>
      </c>
      <c r="T36" s="25">
        <f t="shared" si="3"/>
        <v>47408.1</v>
      </c>
      <c r="U36" s="50">
        <f t="shared" si="4"/>
        <v>8.0999821076501791E-3</v>
      </c>
    </row>
    <row r="37" spans="1:21" ht="34.5" customHeight="1" x14ac:dyDescent="0.25">
      <c r="A37" s="35" t="s">
        <v>40</v>
      </c>
      <c r="B37" s="51" t="s">
        <v>149</v>
      </c>
      <c r="C37" s="25">
        <v>71489.86</v>
      </c>
      <c r="D37" s="25"/>
      <c r="E37" s="25">
        <v>11182.86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>
        <f t="shared" si="2"/>
        <v>60307</v>
      </c>
      <c r="S37" s="25">
        <f>+'[1]EGR JUNIO 2026'!$Q$15</f>
        <v>26420.280000000002</v>
      </c>
      <c r="T37" s="25">
        <f t="shared" si="3"/>
        <v>33886.720000000001</v>
      </c>
      <c r="U37" s="50">
        <f t="shared" si="4"/>
        <v>8.3949723354911892E-3</v>
      </c>
    </row>
    <row r="38" spans="1:21" ht="15.95" customHeight="1" x14ac:dyDescent="0.25">
      <c r="A38" s="35" t="s">
        <v>41</v>
      </c>
      <c r="B38" s="51" t="s">
        <v>150</v>
      </c>
      <c r="C38" s="25">
        <v>107905.79</v>
      </c>
      <c r="D38" s="25"/>
      <c r="E38" s="25">
        <v>3941.38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>
        <f t="shared" si="2"/>
        <v>103964.40999999999</v>
      </c>
      <c r="S38" s="25">
        <f>+'[1]EGR JUNIO 2026'!$Q$16</f>
        <v>52253.179999999993</v>
      </c>
      <c r="T38" s="25">
        <f t="shared" si="3"/>
        <v>51711.229999999996</v>
      </c>
      <c r="U38" s="50">
        <f t="shared" si="4"/>
        <v>1.6603306268572531E-2</v>
      </c>
    </row>
    <row r="39" spans="1:21" ht="15.95" customHeight="1" x14ac:dyDescent="0.25">
      <c r="A39" s="35" t="s">
        <v>42</v>
      </c>
      <c r="B39" s="51" t="s">
        <v>151</v>
      </c>
      <c r="C39" s="25">
        <v>10113</v>
      </c>
      <c r="D39" s="25"/>
      <c r="E39" s="25">
        <v>586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>
        <f t="shared" si="2"/>
        <v>9527</v>
      </c>
      <c r="S39" s="25">
        <f>+'[1]EGR JUNIO 2026'!$Q$17</f>
        <v>4897.21</v>
      </c>
      <c r="T39" s="25">
        <f t="shared" si="3"/>
        <v>4629.79</v>
      </c>
      <c r="U39" s="50">
        <f t="shared" si="4"/>
        <v>1.5560751994714214E-3</v>
      </c>
    </row>
    <row r="40" spans="1:21" ht="15.95" customHeight="1" x14ac:dyDescent="0.25">
      <c r="A40" s="35" t="s">
        <v>43</v>
      </c>
      <c r="B40" s="51" t="s">
        <v>44</v>
      </c>
      <c r="C40" s="25">
        <v>82301.350000000006</v>
      </c>
      <c r="D40" s="25"/>
      <c r="E40" s="25">
        <v>7501.35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>
        <f t="shared" si="2"/>
        <v>74800</v>
      </c>
      <c r="S40" s="25">
        <f>+'[1]EGR JUNIO 2026'!$Q$18</f>
        <v>1797.88</v>
      </c>
      <c r="T40" s="25">
        <f t="shared" si="3"/>
        <v>73002.12</v>
      </c>
      <c r="U40" s="50">
        <f t="shared" si="4"/>
        <v>5.7127149532604877E-4</v>
      </c>
    </row>
    <row r="41" spans="1:21" ht="15.95" customHeight="1" x14ac:dyDescent="0.25">
      <c r="A41" s="35" t="s">
        <v>45</v>
      </c>
      <c r="B41" s="51" t="s">
        <v>152</v>
      </c>
      <c r="C41" s="25">
        <v>89710.73</v>
      </c>
      <c r="D41" s="25"/>
      <c r="E41" s="25">
        <v>18810.73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>
        <f t="shared" si="2"/>
        <v>70900</v>
      </c>
      <c r="S41" s="25">
        <f>+'[1]EGR JUNIO 2026'!$Q$19</f>
        <v>1797.88</v>
      </c>
      <c r="T41" s="25">
        <f t="shared" si="3"/>
        <v>69102.12</v>
      </c>
      <c r="U41" s="50">
        <f t="shared" si="4"/>
        <v>5.7127149532604877E-4</v>
      </c>
    </row>
    <row r="42" spans="1:21" ht="15.95" customHeight="1" x14ac:dyDescent="0.25">
      <c r="A42" s="35" t="s">
        <v>46</v>
      </c>
      <c r="B42" s="51" t="s">
        <v>47</v>
      </c>
      <c r="C42" s="25">
        <v>6500</v>
      </c>
      <c r="D42" s="25"/>
      <c r="E42" s="25">
        <v>379.45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>
        <f t="shared" si="2"/>
        <v>6120.55</v>
      </c>
      <c r="S42" s="25">
        <f>+'[1]EGR JUNIO 2026'!$Q$20</f>
        <v>143.84</v>
      </c>
      <c r="T42" s="25">
        <f t="shared" si="3"/>
        <v>5976.71</v>
      </c>
      <c r="U42" s="50">
        <f t="shared" si="4"/>
        <v>4.5704770000054984E-5</v>
      </c>
    </row>
    <row r="43" spans="1:21" ht="15.95" customHeight="1" x14ac:dyDescent="0.2">
      <c r="A43" s="35"/>
      <c r="B43" s="51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34"/>
    </row>
    <row r="44" spans="1:21" ht="15.95" customHeight="1" x14ac:dyDescent="0.25">
      <c r="A44" s="72">
        <v>1</v>
      </c>
      <c r="B44" s="55" t="s">
        <v>48</v>
      </c>
      <c r="C44" s="23">
        <v>0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>
        <f t="shared" si="2"/>
        <v>0</v>
      </c>
      <c r="S44" s="25"/>
      <c r="T44" s="25"/>
      <c r="U44" s="34"/>
    </row>
    <row r="45" spans="1:21" ht="15.95" customHeight="1" x14ac:dyDescent="0.25">
      <c r="A45" s="35" t="s">
        <v>89</v>
      </c>
      <c r="B45" s="51" t="s">
        <v>49</v>
      </c>
      <c r="C45" s="25">
        <v>16671.09</v>
      </c>
      <c r="D45" s="25"/>
      <c r="E45" s="25">
        <v>951.09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>
        <f t="shared" si="2"/>
        <v>15720</v>
      </c>
      <c r="S45" s="25">
        <f>+'[1]EGR JUNIO 2026'!$Q$23</f>
        <v>7318.4400000000005</v>
      </c>
      <c r="T45" s="25">
        <f t="shared" si="3"/>
        <v>8401.56</v>
      </c>
      <c r="U45" s="50">
        <f t="shared" ref="U45:U56" si="5">S45/$S$145</f>
        <v>2.3254144671802169E-3</v>
      </c>
    </row>
    <row r="46" spans="1:21" ht="15.95" customHeight="1" x14ac:dyDescent="0.25">
      <c r="A46" s="35" t="s">
        <v>90</v>
      </c>
      <c r="B46" s="51" t="s">
        <v>50</v>
      </c>
      <c r="C46" s="25">
        <v>17843</v>
      </c>
      <c r="D46" s="25">
        <v>5357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>
        <f t="shared" si="2"/>
        <v>23200</v>
      </c>
      <c r="S46" s="25">
        <f>+'[1]EGR JUNIO 2026'!$Q$24</f>
        <v>10283.35</v>
      </c>
      <c r="T46" s="25">
        <f t="shared" si="3"/>
        <v>12916.65</v>
      </c>
      <c r="U46" s="50">
        <f t="shared" si="5"/>
        <v>3.2675065807846594E-3</v>
      </c>
    </row>
    <row r="47" spans="1:21" ht="15.95" customHeight="1" x14ac:dyDescent="0.25">
      <c r="A47" s="35" t="s">
        <v>91</v>
      </c>
      <c r="B47" s="51" t="s">
        <v>51</v>
      </c>
      <c r="C47" s="25">
        <v>1917.59</v>
      </c>
      <c r="D47" s="25"/>
      <c r="E47" s="25">
        <v>57.59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2"/>
        <v>1860</v>
      </c>
      <c r="S47" s="25">
        <f>+'[1]EGR JUNIO 2026'!$Q$25</f>
        <v>0</v>
      </c>
      <c r="T47" s="25">
        <f t="shared" si="3"/>
        <v>1860</v>
      </c>
      <c r="U47" s="50">
        <f t="shared" si="5"/>
        <v>0</v>
      </c>
    </row>
    <row r="48" spans="1:21" ht="15.95" customHeight="1" x14ac:dyDescent="0.25">
      <c r="A48" s="35" t="s">
        <v>92</v>
      </c>
      <c r="B48" s="51" t="s">
        <v>153</v>
      </c>
      <c r="C48" s="25">
        <v>4296.41</v>
      </c>
      <c r="D48" s="25">
        <v>22603.59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>
        <f t="shared" si="2"/>
        <v>26900</v>
      </c>
      <c r="S48" s="25">
        <f>+'[1]EGR JUNIO 2026'!$Q$26</f>
        <v>11220</v>
      </c>
      <c r="T48" s="25">
        <f t="shared" si="3"/>
        <v>15680</v>
      </c>
      <c r="U48" s="50">
        <f t="shared" si="5"/>
        <v>3.5651245787028428E-3</v>
      </c>
    </row>
    <row r="49" spans="1:26" ht="15.95" customHeight="1" x14ac:dyDescent="0.25">
      <c r="A49" s="35" t="s">
        <v>93</v>
      </c>
      <c r="B49" s="51" t="s">
        <v>154</v>
      </c>
      <c r="C49" s="25">
        <v>17719.04</v>
      </c>
      <c r="D49" s="25">
        <v>1630.96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>
        <f t="shared" si="2"/>
        <v>19350</v>
      </c>
      <c r="S49" s="25">
        <f>+'[1]EGR JUNIO 2026'!$Q$27</f>
        <v>8894.89</v>
      </c>
      <c r="T49" s="25">
        <f t="shared" si="3"/>
        <v>10455.11</v>
      </c>
      <c r="U49" s="50">
        <f t="shared" si="5"/>
        <v>2.8263271803795121E-3</v>
      </c>
    </row>
    <row r="50" spans="1:26" ht="15.95" customHeight="1" x14ac:dyDescent="0.25">
      <c r="A50" s="35" t="s">
        <v>94</v>
      </c>
      <c r="B50" s="51" t="s">
        <v>155</v>
      </c>
      <c r="C50" s="25">
        <v>1698325.64</v>
      </c>
      <c r="D50" s="25"/>
      <c r="E50" s="25">
        <v>807645.24</v>
      </c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>
        <f t="shared" si="2"/>
        <v>890680.39999999991</v>
      </c>
      <c r="S50" s="25">
        <f>+'[1]EGR JUNIO 2026'!$Q$28</f>
        <v>253250.69000000003</v>
      </c>
      <c r="T50" s="25">
        <f t="shared" si="3"/>
        <v>637429.70999999985</v>
      </c>
      <c r="U50" s="50">
        <f t="shared" si="5"/>
        <v>8.0469720097366693E-2</v>
      </c>
    </row>
    <row r="51" spans="1:26" ht="15.95" customHeight="1" x14ac:dyDescent="0.25">
      <c r="A51" s="35" t="s">
        <v>95</v>
      </c>
      <c r="B51" s="51" t="s">
        <v>52</v>
      </c>
      <c r="C51" s="25">
        <v>1150339.56</v>
      </c>
      <c r="D51" s="25"/>
      <c r="E51" s="25">
        <v>246718.53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>
        <f t="shared" si="2"/>
        <v>903621.03</v>
      </c>
      <c r="S51" s="25">
        <f>+'[1]EGR JUNIO 2026'!$Q$29</f>
        <v>264384.32</v>
      </c>
      <c r="T51" s="25">
        <f t="shared" si="3"/>
        <v>639236.71</v>
      </c>
      <c r="U51" s="50">
        <f t="shared" si="5"/>
        <v>8.400740084274845E-2</v>
      </c>
    </row>
    <row r="52" spans="1:26" ht="15.95" customHeight="1" x14ac:dyDescent="0.25">
      <c r="A52" s="35">
        <v>136</v>
      </c>
      <c r="B52" s="51" t="s">
        <v>243</v>
      </c>
      <c r="C52" s="25">
        <v>256560.93</v>
      </c>
      <c r="D52" s="25"/>
      <c r="E52" s="25">
        <v>132510.51999999999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>
        <f t="shared" si="2"/>
        <v>124050.41</v>
      </c>
      <c r="S52" s="25">
        <f>+'[1]EGR JUNIO 2026'!$Q$30</f>
        <v>68734.47</v>
      </c>
      <c r="T52" s="25">
        <f t="shared" si="3"/>
        <v>55315.94</v>
      </c>
      <c r="U52" s="50">
        <f t="shared" si="5"/>
        <v>2.1840191479600105E-2</v>
      </c>
    </row>
    <row r="53" spans="1:26" ht="15.95" customHeight="1" x14ac:dyDescent="0.25">
      <c r="A53" s="35" t="s">
        <v>96</v>
      </c>
      <c r="B53" s="51" t="s">
        <v>156</v>
      </c>
      <c r="C53" s="25">
        <v>1196481.3600000001</v>
      </c>
      <c r="D53" s="25"/>
      <c r="E53" s="25">
        <v>98291.14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>
        <f t="shared" si="2"/>
        <v>1098190.2200000002</v>
      </c>
      <c r="S53" s="25">
        <f>+'[1]EGR JUNIO 2026'!$Q$31</f>
        <v>492381.76</v>
      </c>
      <c r="T53" s="25">
        <f t="shared" si="3"/>
        <v>605808.4600000002</v>
      </c>
      <c r="U53" s="50">
        <f t="shared" si="5"/>
        <v>0.15645296922290233</v>
      </c>
    </row>
    <row r="54" spans="1:26" ht="15.95" customHeight="1" x14ac:dyDescent="0.25">
      <c r="A54" s="35" t="s">
        <v>97</v>
      </c>
      <c r="B54" s="51" t="s">
        <v>53</v>
      </c>
      <c r="C54" s="25">
        <v>74982.12</v>
      </c>
      <c r="D54" s="25"/>
      <c r="E54" s="25">
        <v>12462.12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2"/>
        <v>62519.999999999993</v>
      </c>
      <c r="S54" s="25">
        <f>+'[1]EGR JUNIO 2026'!$Q$32</f>
        <v>7713.4400000000005</v>
      </c>
      <c r="T54" s="25">
        <f t="shared" si="3"/>
        <v>54806.55999999999</v>
      </c>
      <c r="U54" s="50">
        <f t="shared" si="5"/>
        <v>2.4509246461987219E-3</v>
      </c>
    </row>
    <row r="55" spans="1:26" ht="15.95" customHeight="1" x14ac:dyDescent="0.25">
      <c r="A55" s="35" t="s">
        <v>98</v>
      </c>
      <c r="B55" s="51" t="s">
        <v>54</v>
      </c>
      <c r="C55" s="25">
        <v>3357.98</v>
      </c>
      <c r="D55" s="25">
        <v>140342.01999999999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>
        <f t="shared" si="2"/>
        <v>143700</v>
      </c>
      <c r="S55" s="25">
        <f>+'[1]EGR JUNIO 2026'!$Q$33</f>
        <v>7457.2800000000007</v>
      </c>
      <c r="T55" s="25">
        <f t="shared" si="3"/>
        <v>136242.72</v>
      </c>
      <c r="U55" s="50">
        <f t="shared" si="5"/>
        <v>2.3695305007369999E-3</v>
      </c>
    </row>
    <row r="56" spans="1:26" ht="15.95" customHeight="1" x14ac:dyDescent="0.25">
      <c r="A56" s="35">
        <v>151</v>
      </c>
      <c r="B56" s="51" t="s">
        <v>233</v>
      </c>
      <c r="C56" s="25">
        <v>155936.95000000001</v>
      </c>
      <c r="D56" s="25"/>
      <c r="E56" s="25">
        <v>16845.97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>
        <f t="shared" si="2"/>
        <v>139090.98000000001</v>
      </c>
      <c r="S56" s="25">
        <f>+'[1]EGR JUNIO 2026'!$Q$34</f>
        <v>15120</v>
      </c>
      <c r="T56" s="25">
        <f t="shared" si="3"/>
        <v>123970.98000000001</v>
      </c>
      <c r="U56" s="50">
        <f t="shared" si="5"/>
        <v>4.8043390044551675E-3</v>
      </c>
    </row>
    <row r="57" spans="1:26" ht="15.95" customHeight="1" x14ac:dyDescent="0.25">
      <c r="A57" s="35">
        <v>155</v>
      </c>
      <c r="B57" s="51" t="s">
        <v>258</v>
      </c>
      <c r="C57" s="25">
        <v>18732.5</v>
      </c>
      <c r="D57" s="25">
        <v>1267.5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>
        <f t="shared" si="2"/>
        <v>20000</v>
      </c>
      <c r="S57" s="25">
        <f>+'[1]EGR JUNIO 2026'!$Q$35</f>
        <v>0</v>
      </c>
      <c r="T57" s="25"/>
      <c r="U57" s="50"/>
    </row>
    <row r="58" spans="1:26" ht="15.95" customHeight="1" x14ac:dyDescent="0.25">
      <c r="A58" s="35" t="s">
        <v>99</v>
      </c>
      <c r="B58" s="51" t="s">
        <v>55</v>
      </c>
      <c r="C58" s="25">
        <v>13557.25</v>
      </c>
      <c r="D58" s="25">
        <v>13617.75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>
        <f t="shared" si="2"/>
        <v>27175</v>
      </c>
      <c r="S58" s="25">
        <f>+'[1]EGR JUNIO 2026'!$Q$36</f>
        <v>30027.78</v>
      </c>
      <c r="T58" s="25">
        <f t="shared" si="3"/>
        <v>-2852.7799999999988</v>
      </c>
      <c r="U58" s="50">
        <f t="shared" ref="U58:U63" si="6">S58/$S$145</f>
        <v>9.5412456793120895E-3</v>
      </c>
    </row>
    <row r="59" spans="1:26" ht="31.5" customHeight="1" x14ac:dyDescent="0.25">
      <c r="A59" s="35" t="s">
        <v>100</v>
      </c>
      <c r="B59" s="51" t="s">
        <v>157</v>
      </c>
      <c r="C59" s="25">
        <v>0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>
        <f t="shared" si="2"/>
        <v>0</v>
      </c>
      <c r="S59" s="25">
        <f>+'[1]EGR JUNIO 2026'!$Q$37</f>
        <v>0</v>
      </c>
      <c r="T59" s="25">
        <f t="shared" si="3"/>
        <v>0</v>
      </c>
      <c r="U59" s="50">
        <f t="shared" si="6"/>
        <v>0</v>
      </c>
    </row>
    <row r="60" spans="1:26" ht="31.5" customHeight="1" x14ac:dyDescent="0.25">
      <c r="A60" s="35" t="s">
        <v>101</v>
      </c>
      <c r="B60" s="51" t="s">
        <v>158</v>
      </c>
      <c r="C60" s="25">
        <v>17688.2</v>
      </c>
      <c r="D60" s="25"/>
      <c r="E60" s="25">
        <v>13688.2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>
        <f t="shared" si="2"/>
        <v>4000</v>
      </c>
      <c r="S60" s="25">
        <f>+'[1]EGR JUNIO 2026'!$Q$38</f>
        <v>0</v>
      </c>
      <c r="T60" s="25">
        <f t="shared" si="3"/>
        <v>4000</v>
      </c>
      <c r="U60" s="50">
        <f t="shared" si="6"/>
        <v>0</v>
      </c>
      <c r="V60" s="97">
        <f>300*30*2</f>
        <v>18000</v>
      </c>
      <c r="W60" s="97" t="s">
        <v>290</v>
      </c>
      <c r="X60" s="97"/>
      <c r="Y60" s="97"/>
      <c r="Z60" s="97"/>
    </row>
    <row r="61" spans="1:26" ht="30.75" customHeight="1" x14ac:dyDescent="0.25">
      <c r="A61" s="35" t="s">
        <v>102</v>
      </c>
      <c r="B61" s="51" t="s">
        <v>159</v>
      </c>
      <c r="C61" s="25">
        <v>1049.45</v>
      </c>
      <c r="D61" s="25">
        <v>6950.55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>
        <f t="shared" si="2"/>
        <v>8000</v>
      </c>
      <c r="S61" s="25">
        <f>+'[1]EGR JUNIO 2026'!$Q$39</f>
        <v>295.68</v>
      </c>
      <c r="T61" s="25">
        <f t="shared" si="3"/>
        <v>7704.32</v>
      </c>
      <c r="U61" s="50">
        <f t="shared" si="6"/>
        <v>9.3951518309345512E-5</v>
      </c>
    </row>
    <row r="62" spans="1:26" ht="30.75" customHeight="1" x14ac:dyDescent="0.25">
      <c r="A62" s="35" t="s">
        <v>103</v>
      </c>
      <c r="B62" s="51" t="s">
        <v>160</v>
      </c>
      <c r="C62" s="25">
        <v>7162.8</v>
      </c>
      <c r="D62" s="25"/>
      <c r="E62" s="25">
        <v>1162.8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>
        <f t="shared" si="2"/>
        <v>6000</v>
      </c>
      <c r="S62" s="25">
        <f>+'[1]EGR JUNIO 2026'!$Q$40</f>
        <v>0</v>
      </c>
      <c r="T62" s="25">
        <f t="shared" si="3"/>
        <v>6000</v>
      </c>
      <c r="U62" s="50">
        <f t="shared" si="6"/>
        <v>0</v>
      </c>
    </row>
    <row r="63" spans="1:26" ht="15.95" hidden="1" customHeight="1" x14ac:dyDescent="0.25">
      <c r="A63" s="35" t="s">
        <v>104</v>
      </c>
      <c r="B63" s="51" t="s">
        <v>161</v>
      </c>
      <c r="C63" s="25">
        <v>0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>
        <f t="shared" si="2"/>
        <v>0</v>
      </c>
      <c r="S63" s="25"/>
      <c r="T63" s="25">
        <f t="shared" si="3"/>
        <v>0</v>
      </c>
      <c r="U63" s="50">
        <f t="shared" si="6"/>
        <v>0</v>
      </c>
    </row>
    <row r="64" spans="1:26" ht="30" customHeight="1" x14ac:dyDescent="0.25">
      <c r="A64" s="35">
        <v>169</v>
      </c>
      <c r="B64" s="51" t="s">
        <v>230</v>
      </c>
      <c r="C64" s="25">
        <v>0</v>
      </c>
      <c r="D64" s="25">
        <v>13000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>
        <f t="shared" si="2"/>
        <v>13000</v>
      </c>
      <c r="S64" s="25">
        <f>+'[1]EGR JUNIO 2026'!$Q$41</f>
        <v>0</v>
      </c>
      <c r="T64" s="25">
        <f t="shared" si="3"/>
        <v>13000</v>
      </c>
      <c r="U64" s="50"/>
    </row>
    <row r="65" spans="1:21" ht="15.95" customHeight="1" x14ac:dyDescent="0.25">
      <c r="A65" s="35">
        <v>171</v>
      </c>
      <c r="B65" s="51" t="s">
        <v>161</v>
      </c>
      <c r="C65" s="25">
        <v>0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>
        <f t="shared" si="2"/>
        <v>0</v>
      </c>
      <c r="S65" s="25">
        <f>+'[1]EGR JUNIO 2026'!$Q$42</f>
        <v>0</v>
      </c>
      <c r="T65" s="25">
        <f t="shared" si="3"/>
        <v>0</v>
      </c>
      <c r="U65" s="50"/>
    </row>
    <row r="66" spans="1:21" ht="15.95" customHeight="1" x14ac:dyDescent="0.25">
      <c r="A66" s="35" t="s">
        <v>105</v>
      </c>
      <c r="B66" s="51" t="s">
        <v>162</v>
      </c>
      <c r="C66" s="25">
        <v>40713.53</v>
      </c>
      <c r="D66" s="25"/>
      <c r="E66" s="25">
        <v>40713.53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>
        <f t="shared" si="2"/>
        <v>0</v>
      </c>
      <c r="S66" s="25">
        <f>+'[1]EGR JUNIO 2026'!$Q$43</f>
        <v>0</v>
      </c>
      <c r="T66" s="25">
        <f t="shared" si="3"/>
        <v>0</v>
      </c>
      <c r="U66" s="50">
        <f>S66/$S$145</f>
        <v>0</v>
      </c>
    </row>
    <row r="67" spans="1:21" ht="34.5" customHeight="1" x14ac:dyDescent="0.25">
      <c r="A67" s="35">
        <v>176</v>
      </c>
      <c r="B67" s="51" t="s">
        <v>239</v>
      </c>
      <c r="C67" s="25">
        <v>0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>
        <f t="shared" si="2"/>
        <v>0</v>
      </c>
      <c r="S67" s="25">
        <f>+'[1]EGR JUNIO 2026'!$Q$44</f>
        <v>0</v>
      </c>
      <c r="T67" s="25">
        <f t="shared" si="3"/>
        <v>0</v>
      </c>
      <c r="U67" s="50"/>
    </row>
    <row r="68" spans="1:21" ht="33" customHeight="1" x14ac:dyDescent="0.25">
      <c r="A68" s="35" t="s">
        <v>106</v>
      </c>
      <c r="B68" s="51" t="s">
        <v>163</v>
      </c>
      <c r="C68" s="25">
        <v>257671.53</v>
      </c>
      <c r="D68" s="25"/>
      <c r="E68" s="25">
        <v>257671.53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>
        <f t="shared" si="2"/>
        <v>0</v>
      </c>
      <c r="S68" s="25">
        <f>+'[1]EGR JUNIO 2026'!$Q$45</f>
        <v>0</v>
      </c>
      <c r="T68" s="25">
        <f t="shared" si="3"/>
        <v>0</v>
      </c>
      <c r="U68" s="50">
        <f t="shared" ref="U68:U82" si="7">S68/$S$145</f>
        <v>0</v>
      </c>
    </row>
    <row r="69" spans="1:21" ht="15.95" customHeight="1" x14ac:dyDescent="0.25">
      <c r="A69" s="35">
        <v>182</v>
      </c>
      <c r="B69" s="51" t="s">
        <v>229</v>
      </c>
      <c r="C69" s="25">
        <v>0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>
        <f t="shared" si="2"/>
        <v>0</v>
      </c>
      <c r="S69" s="25">
        <f>+'[1]EGR JUNIO 2026'!$Q$46</f>
        <v>0</v>
      </c>
      <c r="T69" s="25">
        <f t="shared" si="3"/>
        <v>0</v>
      </c>
      <c r="U69" s="50">
        <f t="shared" si="7"/>
        <v>0</v>
      </c>
    </row>
    <row r="70" spans="1:21" ht="15.95" customHeight="1" x14ac:dyDescent="0.25">
      <c r="A70" s="35" t="s">
        <v>107</v>
      </c>
      <c r="B70" s="51" t="s">
        <v>164</v>
      </c>
      <c r="C70" s="25">
        <v>115415.06</v>
      </c>
      <c r="D70" s="25"/>
      <c r="E70" s="25">
        <v>5269.06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>
        <f t="shared" si="2"/>
        <v>110146</v>
      </c>
      <c r="S70" s="25">
        <f>+'[1]EGR JUNIO 2026'!$Q$47</f>
        <v>53760</v>
      </c>
      <c r="T70" s="25">
        <f t="shared" si="3"/>
        <v>56386</v>
      </c>
      <c r="U70" s="50">
        <f t="shared" si="7"/>
        <v>1.7082094238062819E-2</v>
      </c>
    </row>
    <row r="71" spans="1:21" ht="32.25" customHeight="1" x14ac:dyDescent="0.25">
      <c r="A71" s="35" t="s">
        <v>108</v>
      </c>
      <c r="B71" s="51" t="s">
        <v>165</v>
      </c>
      <c r="C71" s="25">
        <v>69240.399999999994</v>
      </c>
      <c r="D71" s="25">
        <v>2759.6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>
        <f t="shared" si="2"/>
        <v>72000</v>
      </c>
      <c r="S71" s="25">
        <f>+'[1]EGR JUNIO 2026'!$Q$48</f>
        <v>36000</v>
      </c>
      <c r="T71" s="25">
        <f t="shared" si="3"/>
        <v>36000</v>
      </c>
      <c r="U71" s="50">
        <f t="shared" si="7"/>
        <v>1.1438902391559924E-2</v>
      </c>
    </row>
    <row r="72" spans="1:21" ht="15.95" customHeight="1" x14ac:dyDescent="0.25">
      <c r="A72" s="35" t="s">
        <v>109</v>
      </c>
      <c r="B72" s="51" t="s">
        <v>56</v>
      </c>
      <c r="C72" s="25">
        <v>7937.5</v>
      </c>
      <c r="D72" s="25">
        <v>100652.5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>
        <f t="shared" si="2"/>
        <v>108590</v>
      </c>
      <c r="S72" s="25">
        <f>+'[1]EGR JUNIO 2026'!$Q$49</f>
        <v>11109.3</v>
      </c>
      <c r="T72" s="25">
        <f t="shared" si="3"/>
        <v>97480.7</v>
      </c>
      <c r="U72" s="50">
        <f t="shared" si="7"/>
        <v>3.5299499538487956E-3</v>
      </c>
    </row>
    <row r="73" spans="1:21" ht="32.25" customHeight="1" x14ac:dyDescent="0.25">
      <c r="A73" s="35" t="s">
        <v>110</v>
      </c>
      <c r="B73" s="51" t="s">
        <v>166</v>
      </c>
      <c r="C73" s="25">
        <v>8763</v>
      </c>
      <c r="D73" s="25">
        <v>7037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>
        <f t="shared" si="2"/>
        <v>15800</v>
      </c>
      <c r="S73" s="25">
        <f>+'[1]EGR JUNIO 2026'!$Q$50</f>
        <v>0</v>
      </c>
      <c r="T73" s="25">
        <f t="shared" si="3"/>
        <v>15800</v>
      </c>
      <c r="U73" s="50">
        <f t="shared" si="7"/>
        <v>0</v>
      </c>
    </row>
    <row r="74" spans="1:21" ht="33.75" customHeight="1" x14ac:dyDescent="0.25">
      <c r="A74" s="35" t="s">
        <v>111</v>
      </c>
      <c r="B74" s="51" t="s">
        <v>167</v>
      </c>
      <c r="C74" s="25">
        <v>874691.83</v>
      </c>
      <c r="D74" s="25">
        <v>900720.47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>
        <f t="shared" si="2"/>
        <v>1775412.2999999998</v>
      </c>
      <c r="S74" s="25">
        <f>+'[1]EGR JUNIO 2026'!$Q$51</f>
        <v>552329.56000000006</v>
      </c>
      <c r="T74" s="25">
        <f t="shared" si="3"/>
        <v>1223082.7399999998</v>
      </c>
      <c r="U74" s="50">
        <f t="shared" si="7"/>
        <v>0.17550122013370115</v>
      </c>
    </row>
    <row r="75" spans="1:21" ht="32.25" customHeight="1" x14ac:dyDescent="0.25">
      <c r="A75" s="35" t="s">
        <v>112</v>
      </c>
      <c r="B75" s="51" t="s">
        <v>168</v>
      </c>
      <c r="C75" s="25">
        <v>0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>
        <f t="shared" si="2"/>
        <v>0</v>
      </c>
      <c r="S75" s="25">
        <f>+'[1]EGR JUNIO 2026'!$Q$52</f>
        <v>0</v>
      </c>
      <c r="T75" s="25">
        <f t="shared" si="3"/>
        <v>0</v>
      </c>
      <c r="U75" s="50">
        <f t="shared" si="7"/>
        <v>0</v>
      </c>
    </row>
    <row r="76" spans="1:21" ht="15.95" customHeight="1" x14ac:dyDescent="0.25">
      <c r="A76" s="35" t="s">
        <v>113</v>
      </c>
      <c r="B76" s="51" t="s">
        <v>57</v>
      </c>
      <c r="C76" s="25">
        <v>128841.5</v>
      </c>
      <c r="D76" s="25"/>
      <c r="E76" s="25">
        <v>128841.5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>
        <f t="shared" si="2"/>
        <v>0</v>
      </c>
      <c r="S76" s="25">
        <f>+'[1]EGR JUNIO 2026'!$Q$53</f>
        <v>0</v>
      </c>
      <c r="T76" s="25">
        <f t="shared" si="3"/>
        <v>0</v>
      </c>
      <c r="U76" s="50">
        <f t="shared" si="7"/>
        <v>0</v>
      </c>
    </row>
    <row r="77" spans="1:21" ht="15.95" customHeight="1" x14ac:dyDescent="0.25">
      <c r="A77" s="35" t="s">
        <v>114</v>
      </c>
      <c r="B77" s="51" t="s">
        <v>169</v>
      </c>
      <c r="C77" s="25">
        <v>7969.33</v>
      </c>
      <c r="D77" s="25"/>
      <c r="E77" s="25">
        <v>969.33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>
        <f t="shared" si="2"/>
        <v>7000</v>
      </c>
      <c r="S77" s="25">
        <f>+'[1]EGR JUNIO 2026'!$Q$54</f>
        <v>0</v>
      </c>
      <c r="T77" s="25">
        <f t="shared" si="3"/>
        <v>7000</v>
      </c>
      <c r="U77" s="50">
        <f t="shared" si="7"/>
        <v>0</v>
      </c>
    </row>
    <row r="78" spans="1:21" ht="15.95" customHeight="1" x14ac:dyDescent="0.25">
      <c r="A78" s="35" t="s">
        <v>115</v>
      </c>
      <c r="B78" s="51" t="s">
        <v>170</v>
      </c>
      <c r="C78" s="25">
        <v>1142.42</v>
      </c>
      <c r="D78" s="25"/>
      <c r="E78" s="25">
        <v>192.42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>
        <f t="shared" si="2"/>
        <v>950.00000000000011</v>
      </c>
      <c r="S78" s="25">
        <f>+'[1]EGR JUNIO 2026'!$Q$55</f>
        <v>992.84</v>
      </c>
      <c r="T78" s="25">
        <f t="shared" si="3"/>
        <v>-42.839999999999918</v>
      </c>
      <c r="U78" s="50">
        <f t="shared" si="7"/>
        <v>3.1547221806767651E-4</v>
      </c>
    </row>
    <row r="79" spans="1:21" ht="15.95" customHeight="1" x14ac:dyDescent="0.25">
      <c r="A79" s="35" t="s">
        <v>116</v>
      </c>
      <c r="B79" s="51" t="s">
        <v>58</v>
      </c>
      <c r="C79" s="25">
        <v>153718.87</v>
      </c>
      <c r="D79" s="25">
        <v>513261.13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>
        <f t="shared" si="2"/>
        <v>666980</v>
      </c>
      <c r="S79" s="25">
        <f>+'[1]EGR JUNIO 2026'!$Q$56</f>
        <v>97984.06</v>
      </c>
      <c r="T79" s="25">
        <f t="shared" si="3"/>
        <v>568995.93999999994</v>
      </c>
      <c r="U79" s="50">
        <f t="shared" si="7"/>
        <v>3.1134169396354196E-2</v>
      </c>
    </row>
    <row r="80" spans="1:21" ht="15.95" customHeight="1" x14ac:dyDescent="0.25">
      <c r="A80" s="35" t="s">
        <v>117</v>
      </c>
      <c r="B80" s="51" t="s">
        <v>171</v>
      </c>
      <c r="C80" s="25">
        <v>183393.64</v>
      </c>
      <c r="D80" s="25"/>
      <c r="E80" s="25">
        <v>19893.64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>
        <f t="shared" si="2"/>
        <v>163500</v>
      </c>
      <c r="S80" s="25">
        <f>+'[1]EGR JUNIO 2026'!$Q$57</f>
        <v>60389.07</v>
      </c>
      <c r="T80" s="25">
        <f t="shared" si="3"/>
        <v>103110.93</v>
      </c>
      <c r="U80" s="50">
        <f t="shared" si="7"/>
        <v>1.9188463256863322E-2</v>
      </c>
    </row>
    <row r="81" spans="1:22" ht="15.95" customHeight="1" x14ac:dyDescent="0.25">
      <c r="A81" s="35" t="s">
        <v>172</v>
      </c>
      <c r="B81" s="51" t="s">
        <v>145</v>
      </c>
      <c r="C81" s="25">
        <v>0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>
        <f t="shared" si="2"/>
        <v>0</v>
      </c>
      <c r="S81" s="25">
        <f>+'[1]EGR JUNIO 2026'!$Q$58</f>
        <v>0</v>
      </c>
      <c r="T81" s="25">
        <f t="shared" si="3"/>
        <v>0</v>
      </c>
      <c r="U81" s="50">
        <f t="shared" si="7"/>
        <v>0</v>
      </c>
      <c r="V81" s="11"/>
    </row>
    <row r="82" spans="1:22" ht="15.95" customHeight="1" x14ac:dyDescent="0.25">
      <c r="A82" s="35" t="s">
        <v>118</v>
      </c>
      <c r="B82" s="51" t="s">
        <v>173</v>
      </c>
      <c r="C82" s="25">
        <v>44106.15</v>
      </c>
      <c r="D82" s="25">
        <v>13506.41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>
        <f t="shared" si="2"/>
        <v>57612.56</v>
      </c>
      <c r="S82" s="25">
        <f>+'[1]EGR JUNIO 2026'!$Q$59</f>
        <v>9699.93</v>
      </c>
      <c r="T82" s="25">
        <f t="shared" si="3"/>
        <v>47912.63</v>
      </c>
      <c r="U82" s="50">
        <f t="shared" si="7"/>
        <v>3.0821264576378848E-3</v>
      </c>
      <c r="V82" s="3"/>
    </row>
    <row r="83" spans="1:22" ht="15.95" customHeight="1" x14ac:dyDescent="0.25">
      <c r="A83" s="35"/>
      <c r="B83" s="51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50"/>
    </row>
    <row r="84" spans="1:22" ht="15.95" customHeight="1" x14ac:dyDescent="0.25">
      <c r="A84" s="72">
        <v>2</v>
      </c>
      <c r="B84" s="55" t="s">
        <v>59</v>
      </c>
      <c r="C84" s="23">
        <v>0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>
        <f t="shared" si="2"/>
        <v>0</v>
      </c>
      <c r="S84" s="25"/>
      <c r="T84" s="25"/>
      <c r="U84" s="50"/>
    </row>
    <row r="85" spans="1:22" ht="15.95" customHeight="1" x14ac:dyDescent="0.25">
      <c r="A85" s="35" t="s">
        <v>119</v>
      </c>
      <c r="B85" s="51" t="s">
        <v>60</v>
      </c>
      <c r="C85" s="25">
        <v>198716.37</v>
      </c>
      <c r="D85" s="25"/>
      <c r="E85" s="25">
        <v>65741.37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>
        <f t="shared" si="2"/>
        <v>132975</v>
      </c>
      <c r="S85" s="25">
        <f>+'[1]EGR JUNIO 2026'!$Q$68</f>
        <v>24071.91</v>
      </c>
      <c r="T85" s="25">
        <f t="shared" si="3"/>
        <v>108903.09</v>
      </c>
      <c r="U85" s="50">
        <f t="shared" ref="U85:U121" si="8">S85/$S$145</f>
        <v>7.6487841352337561E-3</v>
      </c>
      <c r="V85" s="3"/>
    </row>
    <row r="86" spans="1:22" ht="30.75" customHeight="1" x14ac:dyDescent="0.25">
      <c r="A86" s="35">
        <v>214</v>
      </c>
      <c r="B86" s="51" t="s">
        <v>185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>
        <f t="shared" si="2"/>
        <v>0</v>
      </c>
      <c r="S86" s="25">
        <f>+'[1]EGR JUNIO 2026'!$Q$69</f>
        <v>0</v>
      </c>
      <c r="T86" s="25">
        <f t="shared" si="3"/>
        <v>0</v>
      </c>
      <c r="U86" s="50">
        <f t="shared" si="8"/>
        <v>0</v>
      </c>
    </row>
    <row r="87" spans="1:22" ht="15.95" customHeight="1" x14ac:dyDescent="0.25">
      <c r="A87" s="35">
        <v>223</v>
      </c>
      <c r="B87" s="51" t="s">
        <v>186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>
        <f t="shared" si="2"/>
        <v>0</v>
      </c>
      <c r="S87" s="25">
        <f>+'[1]EGR JUNIO 2026'!$Q$70</f>
        <v>0</v>
      </c>
      <c r="T87" s="25">
        <f t="shared" si="3"/>
        <v>0</v>
      </c>
      <c r="U87" s="50">
        <f t="shared" si="8"/>
        <v>0</v>
      </c>
    </row>
    <row r="88" spans="1:22" ht="15.95" customHeight="1" x14ac:dyDescent="0.25">
      <c r="A88" s="35">
        <v>229</v>
      </c>
      <c r="B88" s="51" t="s">
        <v>187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>
        <f t="shared" si="2"/>
        <v>0</v>
      </c>
      <c r="S88" s="25">
        <f>+'[1]EGR JUNIO 2026'!$Q$71</f>
        <v>0</v>
      </c>
      <c r="T88" s="25">
        <f t="shared" si="3"/>
        <v>0</v>
      </c>
      <c r="U88" s="50">
        <f t="shared" si="8"/>
        <v>0</v>
      </c>
    </row>
    <row r="89" spans="1:22" ht="15.95" customHeight="1" x14ac:dyDescent="0.25">
      <c r="A89" s="35" t="s">
        <v>120</v>
      </c>
      <c r="B89" s="51" t="s">
        <v>61</v>
      </c>
      <c r="C89" s="25">
        <v>566.71</v>
      </c>
      <c r="D89" s="25">
        <v>993.29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>
        <f t="shared" si="2"/>
        <v>1560</v>
      </c>
      <c r="S89" s="25">
        <f>+'[1]EGR JUNIO 2026'!$Q$72</f>
        <v>648.01</v>
      </c>
      <c r="T89" s="25">
        <f t="shared" si="3"/>
        <v>911.99</v>
      </c>
      <c r="U89" s="50">
        <f t="shared" si="8"/>
        <v>2.0590342052096517E-4</v>
      </c>
    </row>
    <row r="90" spans="1:22" ht="15.95" customHeight="1" x14ac:dyDescent="0.25">
      <c r="A90" s="35" t="s">
        <v>121</v>
      </c>
      <c r="B90" s="51" t="s">
        <v>62</v>
      </c>
      <c r="C90" s="25">
        <v>229495.49</v>
      </c>
      <c r="D90" s="25">
        <v>74351.31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>
        <f t="shared" si="2"/>
        <v>303846.8</v>
      </c>
      <c r="S90" s="25">
        <f>+'[1]EGR JUNIO 2026'!$Q$73</f>
        <v>21382.87</v>
      </c>
      <c r="T90" s="25">
        <f t="shared" si="3"/>
        <v>282463.93</v>
      </c>
      <c r="U90" s="50">
        <f t="shared" si="8"/>
        <v>6.7943489661504144E-3</v>
      </c>
    </row>
    <row r="91" spans="1:22" ht="15.95" customHeight="1" x14ac:dyDescent="0.25">
      <c r="A91" s="35" t="s">
        <v>122</v>
      </c>
      <c r="B91" s="51" t="s">
        <v>63</v>
      </c>
      <c r="C91" s="25">
        <v>4494.21</v>
      </c>
      <c r="D91" s="25">
        <v>280.79000000000002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>
        <f t="shared" si="2"/>
        <v>4775</v>
      </c>
      <c r="S91" s="25">
        <f>+'[1]EGR JUNIO 2026'!$Q$74</f>
        <v>2088.8000000000002</v>
      </c>
      <c r="T91" s="25">
        <f t="shared" si="3"/>
        <v>2686.2</v>
      </c>
      <c r="U91" s="50">
        <f t="shared" si="8"/>
        <v>6.6371053654139917E-4</v>
      </c>
    </row>
    <row r="92" spans="1:22" ht="15.95" customHeight="1" x14ac:dyDescent="0.25">
      <c r="A92" s="35" t="s">
        <v>123</v>
      </c>
      <c r="B92" s="51" t="s">
        <v>64</v>
      </c>
      <c r="C92" s="25">
        <v>5849.8</v>
      </c>
      <c r="D92" s="25"/>
      <c r="E92" s="25">
        <v>349.8</v>
      </c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>
        <f t="shared" si="2"/>
        <v>5500</v>
      </c>
      <c r="S92" s="25">
        <f>+'[1]EGR JUNIO 2026'!$Q$75</f>
        <v>3289.17</v>
      </c>
      <c r="T92" s="25">
        <f t="shared" si="3"/>
        <v>2210.83</v>
      </c>
      <c r="U92" s="50">
        <f t="shared" si="8"/>
        <v>1.0451248494235321E-3</v>
      </c>
    </row>
    <row r="93" spans="1:22" ht="15.95" customHeight="1" x14ac:dyDescent="0.25">
      <c r="A93" s="35" t="s">
        <v>124</v>
      </c>
      <c r="B93" s="51" t="s">
        <v>188</v>
      </c>
      <c r="C93" s="25">
        <v>2991.74</v>
      </c>
      <c r="D93" s="25"/>
      <c r="E93" s="25">
        <v>291.74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>
        <f t="shared" si="2"/>
        <v>2700</v>
      </c>
      <c r="S93" s="25">
        <f>+'[1]EGR JUNIO 2026'!$Q$76</f>
        <v>1334.5</v>
      </c>
      <c r="T93" s="25">
        <f t="shared" si="3"/>
        <v>1365.5</v>
      </c>
      <c r="U93" s="50">
        <f t="shared" si="8"/>
        <v>4.2403375670935326E-4</v>
      </c>
    </row>
    <row r="94" spans="1:22" ht="15.95" customHeight="1" x14ac:dyDescent="0.25">
      <c r="A94" s="35" t="s">
        <v>125</v>
      </c>
      <c r="B94" s="51" t="s">
        <v>65</v>
      </c>
      <c r="C94" s="25">
        <v>6.35</v>
      </c>
      <c r="D94" s="25"/>
      <c r="E94" s="25">
        <v>1.35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>
        <f t="shared" si="2"/>
        <v>5</v>
      </c>
      <c r="S94" s="25">
        <f>+'[1]EGR JUNIO 2026'!$Q$77</f>
        <v>5</v>
      </c>
      <c r="T94" s="25">
        <f t="shared" si="3"/>
        <v>0</v>
      </c>
      <c r="U94" s="50">
        <f t="shared" si="8"/>
        <v>1.5887364432722115E-6</v>
      </c>
    </row>
    <row r="95" spans="1:22" ht="15.95" customHeight="1" x14ac:dyDescent="0.25">
      <c r="A95" s="35" t="s">
        <v>126</v>
      </c>
      <c r="B95" s="51" t="s">
        <v>189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>
        <f t="shared" si="2"/>
        <v>0</v>
      </c>
      <c r="S95" s="25">
        <f>+'[1]EGR JUNIO 2026'!$Q$78</f>
        <v>0</v>
      </c>
      <c r="T95" s="25">
        <f t="shared" si="3"/>
        <v>0</v>
      </c>
      <c r="U95" s="50">
        <f t="shared" si="8"/>
        <v>0</v>
      </c>
    </row>
    <row r="96" spans="1:22" ht="15.95" customHeight="1" x14ac:dyDescent="0.25">
      <c r="A96" s="35" t="s">
        <v>127</v>
      </c>
      <c r="B96" s="51" t="s">
        <v>66</v>
      </c>
      <c r="C96" s="25">
        <v>1859.6</v>
      </c>
      <c r="D96" s="25"/>
      <c r="E96" s="25">
        <v>714.6</v>
      </c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>
        <f t="shared" ref="R96:R143" si="9">C96+D96-E96+F96-G96+H96-I96+J96-K96+L96-M96+N96-O96+P96-Q96</f>
        <v>1145</v>
      </c>
      <c r="S96" s="25">
        <f>+'[1]EGR JUNIO 2026'!$Q$79</f>
        <v>126.9</v>
      </c>
      <c r="T96" s="25">
        <f t="shared" si="3"/>
        <v>1018.1</v>
      </c>
      <c r="U96" s="50">
        <f t="shared" si="8"/>
        <v>4.032213093024873E-5</v>
      </c>
    </row>
    <row r="97" spans="1:22" ht="15.95" customHeight="1" x14ac:dyDescent="0.25">
      <c r="A97" s="35" t="s">
        <v>190</v>
      </c>
      <c r="B97" s="51" t="s">
        <v>191</v>
      </c>
      <c r="C97" s="25">
        <v>285.12</v>
      </c>
      <c r="D97" s="25"/>
      <c r="E97" s="25">
        <v>185.12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>
        <f t="shared" si="9"/>
        <v>100</v>
      </c>
      <c r="S97" s="25">
        <f>+'[1]EGR JUNIO 2026'!$Q$80</f>
        <v>158</v>
      </c>
      <c r="T97" s="25">
        <f t="shared" si="3"/>
        <v>-58</v>
      </c>
      <c r="U97" s="50">
        <f t="shared" si="8"/>
        <v>5.0204071607401889E-5</v>
      </c>
    </row>
    <row r="98" spans="1:22" ht="15.95" customHeight="1" x14ac:dyDescent="0.25">
      <c r="A98" s="35" t="s">
        <v>128</v>
      </c>
      <c r="B98" s="51" t="s">
        <v>67</v>
      </c>
      <c r="C98" s="25">
        <v>12683.24</v>
      </c>
      <c r="D98" s="25">
        <v>4306.76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>
        <f t="shared" si="9"/>
        <v>16990</v>
      </c>
      <c r="S98" s="25">
        <f>+'[1]EGR JUNIO 2026'!$Q$81</f>
        <v>5210.1099999999997</v>
      </c>
      <c r="T98" s="25">
        <f t="shared" si="3"/>
        <v>11779.89</v>
      </c>
      <c r="U98" s="50">
        <f t="shared" si="8"/>
        <v>1.6554983260913963E-3</v>
      </c>
    </row>
    <row r="99" spans="1:22" ht="15.95" customHeight="1" x14ac:dyDescent="0.25">
      <c r="A99" s="35" t="s">
        <v>129</v>
      </c>
      <c r="B99" s="51" t="s">
        <v>192</v>
      </c>
      <c r="C99" s="25">
        <v>550.54999999999995</v>
      </c>
      <c r="D99" s="25">
        <v>949.45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>
        <f t="shared" si="9"/>
        <v>1500</v>
      </c>
      <c r="S99" s="25">
        <f>+'[1]EGR JUNIO 2026'!$Q$82</f>
        <v>380.89</v>
      </c>
      <c r="T99" s="25">
        <f t="shared" si="3"/>
        <v>1119.1100000000001</v>
      </c>
      <c r="U99" s="50">
        <f t="shared" si="8"/>
        <v>1.2102676477559053E-4</v>
      </c>
    </row>
    <row r="100" spans="1:22" ht="15.95" customHeight="1" x14ac:dyDescent="0.25">
      <c r="A100" s="35" t="s">
        <v>130</v>
      </c>
      <c r="B100" s="51" t="s">
        <v>68</v>
      </c>
      <c r="C100" s="25">
        <v>8743.44</v>
      </c>
      <c r="D100" s="25"/>
      <c r="E100" s="25">
        <v>843.44</v>
      </c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>
        <f t="shared" si="9"/>
        <v>7900</v>
      </c>
      <c r="S100" s="25">
        <f>+'[1]EGR JUNIO 2026'!$Q$83</f>
        <v>5859.96</v>
      </c>
      <c r="T100" s="25">
        <f t="shared" si="3"/>
        <v>2040.04</v>
      </c>
      <c r="U100" s="50">
        <f t="shared" si="8"/>
        <v>1.8619864016234857E-3</v>
      </c>
    </row>
    <row r="101" spans="1:22" ht="15.95" customHeight="1" x14ac:dyDescent="0.25">
      <c r="A101" s="35" t="s">
        <v>131</v>
      </c>
      <c r="B101" s="51" t="s">
        <v>193</v>
      </c>
      <c r="C101" s="25">
        <v>11686.58</v>
      </c>
      <c r="D101" s="25"/>
      <c r="E101" s="25">
        <v>7726.58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>
        <f t="shared" si="9"/>
        <v>3960</v>
      </c>
      <c r="S101" s="25">
        <f>+'[1]EGR JUNIO 2026'!$Q$84</f>
        <v>1689.7399999999998</v>
      </c>
      <c r="T101" s="25">
        <f t="shared" si="3"/>
        <v>2270.2600000000002</v>
      </c>
      <c r="U101" s="50">
        <f t="shared" si="8"/>
        <v>5.3691030353095724E-4</v>
      </c>
      <c r="V101" s="11"/>
    </row>
    <row r="102" spans="1:22" ht="15.95" customHeight="1" x14ac:dyDescent="0.25">
      <c r="A102" s="35" t="s">
        <v>132</v>
      </c>
      <c r="B102" s="51" t="s">
        <v>194</v>
      </c>
      <c r="C102" s="25">
        <v>75.569999999999993</v>
      </c>
      <c r="D102" s="25">
        <v>224.43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>
        <f t="shared" si="9"/>
        <v>300</v>
      </c>
      <c r="S102" s="25">
        <f>+'[1]EGR JUNIO 2026'!$Q$85</f>
        <v>85</v>
      </c>
      <c r="T102" s="25">
        <f t="shared" ref="T102:T140" si="10">R102-S102</f>
        <v>215</v>
      </c>
      <c r="U102" s="50">
        <f t="shared" si="8"/>
        <v>2.7008519535627596E-5</v>
      </c>
    </row>
    <row r="103" spans="1:22" ht="15.95" customHeight="1" x14ac:dyDescent="0.25">
      <c r="A103" s="35" t="s">
        <v>133</v>
      </c>
      <c r="B103" s="51" t="s">
        <v>69</v>
      </c>
      <c r="C103" s="25">
        <v>699269.45</v>
      </c>
      <c r="D103" s="25"/>
      <c r="E103" s="25">
        <v>406033.53</v>
      </c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>
        <f t="shared" si="9"/>
        <v>293235.91999999993</v>
      </c>
      <c r="S103" s="25">
        <f>+'[1]EGR JUNIO 2026'!$Q$86</f>
        <v>247948.38</v>
      </c>
      <c r="T103" s="25">
        <f t="shared" si="10"/>
        <v>45287.539999999921</v>
      </c>
      <c r="U103" s="50">
        <f t="shared" si="8"/>
        <v>7.8784925471261355E-2</v>
      </c>
    </row>
    <row r="104" spans="1:22" ht="15.95" customHeight="1" x14ac:dyDescent="0.25">
      <c r="A104" s="35">
        <v>272</v>
      </c>
      <c r="B104" s="51" t="s">
        <v>195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>
        <f t="shared" si="9"/>
        <v>0</v>
      </c>
      <c r="S104" s="25">
        <f>+'[1]EGR JUNIO 2026'!$Q$87</f>
        <v>0</v>
      </c>
      <c r="T104" s="25">
        <f t="shared" si="10"/>
        <v>0</v>
      </c>
      <c r="U104" s="50">
        <f t="shared" si="8"/>
        <v>0</v>
      </c>
    </row>
    <row r="105" spans="1:22" ht="15.95" customHeight="1" x14ac:dyDescent="0.25">
      <c r="A105" s="35" t="s">
        <v>134</v>
      </c>
      <c r="B105" s="51" t="s">
        <v>196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>
        <f t="shared" si="9"/>
        <v>0</v>
      </c>
      <c r="S105" s="25">
        <f>+'[1]EGR JUNIO 2026'!$Q$88</f>
        <v>0</v>
      </c>
      <c r="T105" s="25">
        <f t="shared" si="10"/>
        <v>0</v>
      </c>
      <c r="U105" s="50">
        <f t="shared" si="8"/>
        <v>0</v>
      </c>
    </row>
    <row r="106" spans="1:22" ht="15.95" customHeight="1" x14ac:dyDescent="0.25">
      <c r="A106" s="35">
        <v>274</v>
      </c>
      <c r="B106" s="51" t="s">
        <v>70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>
        <f t="shared" si="9"/>
        <v>0</v>
      </c>
      <c r="S106" s="25">
        <f>+'[1]EGR JUNIO 2026'!$Q$89</f>
        <v>0</v>
      </c>
      <c r="T106" s="25">
        <f t="shared" si="10"/>
        <v>0</v>
      </c>
      <c r="U106" s="50">
        <f t="shared" si="8"/>
        <v>0</v>
      </c>
    </row>
    <row r="107" spans="1:22" ht="15.95" customHeight="1" x14ac:dyDescent="0.25">
      <c r="A107" s="35">
        <v>275</v>
      </c>
      <c r="B107" s="51" t="s">
        <v>197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>
        <f t="shared" si="9"/>
        <v>0</v>
      </c>
      <c r="S107" s="25">
        <f>+'[1]EGR JUNIO 2026'!$Q$90</f>
        <v>0</v>
      </c>
      <c r="T107" s="25">
        <f t="shared" si="10"/>
        <v>0</v>
      </c>
      <c r="U107" s="50">
        <f t="shared" si="8"/>
        <v>0</v>
      </c>
    </row>
    <row r="108" spans="1:22" ht="15.95" customHeight="1" x14ac:dyDescent="0.25">
      <c r="A108" s="35">
        <v>279</v>
      </c>
      <c r="B108" s="51" t="s">
        <v>198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>
        <f t="shared" si="9"/>
        <v>0</v>
      </c>
      <c r="S108" s="25">
        <f>+'[1]EGR JUNIO 2026'!$Q$91</f>
        <v>0</v>
      </c>
      <c r="T108" s="25">
        <f t="shared" si="10"/>
        <v>0</v>
      </c>
      <c r="U108" s="50">
        <f t="shared" si="8"/>
        <v>0</v>
      </c>
    </row>
    <row r="109" spans="1:22" ht="15.95" customHeight="1" x14ac:dyDescent="0.25">
      <c r="A109" s="35">
        <v>281</v>
      </c>
      <c r="B109" s="51" t="s">
        <v>199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>
        <f t="shared" si="9"/>
        <v>0</v>
      </c>
      <c r="S109" s="25">
        <f>+'[1]EGR JUNIO 2026'!$Q$92</f>
        <v>0</v>
      </c>
      <c r="T109" s="25">
        <f t="shared" si="10"/>
        <v>0</v>
      </c>
      <c r="U109" s="50">
        <f t="shared" si="8"/>
        <v>0</v>
      </c>
    </row>
    <row r="110" spans="1:22" ht="15.95" customHeight="1" x14ac:dyDescent="0.25">
      <c r="A110" s="35" t="s">
        <v>135</v>
      </c>
      <c r="B110" s="51" t="s">
        <v>200</v>
      </c>
      <c r="C110" s="25">
        <v>2894.83</v>
      </c>
      <c r="D110" s="25">
        <v>1255.17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>
        <f t="shared" si="9"/>
        <v>4150</v>
      </c>
      <c r="S110" s="25">
        <f>+'[1]EGR JUNIO 2026'!$Q$93</f>
        <v>1294.5</v>
      </c>
      <c r="T110" s="25">
        <f t="shared" si="10"/>
        <v>2855.5</v>
      </c>
      <c r="U110" s="50">
        <f t="shared" si="8"/>
        <v>4.1132386516317559E-4</v>
      </c>
    </row>
    <row r="111" spans="1:22" ht="15.95" customHeight="1" x14ac:dyDescent="0.25">
      <c r="A111" s="35" t="s">
        <v>136</v>
      </c>
      <c r="B111" s="51" t="s">
        <v>71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>
        <f t="shared" si="9"/>
        <v>0</v>
      </c>
      <c r="S111" s="25">
        <f>+'[1]EGR JUNIO 2026'!$Q$94</f>
        <v>0</v>
      </c>
      <c r="T111" s="25">
        <f t="shared" si="10"/>
        <v>0</v>
      </c>
      <c r="U111" s="50">
        <f t="shared" si="8"/>
        <v>0</v>
      </c>
    </row>
    <row r="112" spans="1:22" ht="15.95" customHeight="1" x14ac:dyDescent="0.25">
      <c r="A112" s="35" t="s">
        <v>137</v>
      </c>
      <c r="B112" s="51" t="s">
        <v>72</v>
      </c>
      <c r="C112" s="25">
        <v>816890</v>
      </c>
      <c r="D112" s="25">
        <v>266438.18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>
        <f t="shared" si="9"/>
        <v>1083328.18</v>
      </c>
      <c r="S112" s="25">
        <f>+'[1]EGR JUNIO 2026'!$Q$95</f>
        <v>0</v>
      </c>
      <c r="T112" s="25">
        <f t="shared" si="10"/>
        <v>1083328.18</v>
      </c>
      <c r="U112" s="50">
        <f t="shared" si="8"/>
        <v>0</v>
      </c>
    </row>
    <row r="113" spans="1:26" ht="15.95" customHeight="1" x14ac:dyDescent="0.25">
      <c r="A113" s="35">
        <v>286</v>
      </c>
      <c r="B113" s="51" t="s">
        <v>201</v>
      </c>
      <c r="C113" s="25">
        <v>1376.54</v>
      </c>
      <c r="D113" s="25"/>
      <c r="E113" s="25">
        <v>376.54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>
        <f t="shared" si="9"/>
        <v>1000</v>
      </c>
      <c r="S113" s="25">
        <f>+'[1]EGR JUNIO 2026'!$Q$96</f>
        <v>960.99</v>
      </c>
      <c r="T113" s="25">
        <f t="shared" si="10"/>
        <v>39.009999999999991</v>
      </c>
      <c r="U113" s="50">
        <f t="shared" si="8"/>
        <v>3.0535196692403252E-4</v>
      </c>
    </row>
    <row r="114" spans="1:26" ht="15.95" customHeight="1" x14ac:dyDescent="0.25">
      <c r="A114" s="35">
        <v>289</v>
      </c>
      <c r="B114" s="51" t="s">
        <v>202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>
        <f t="shared" si="9"/>
        <v>0</v>
      </c>
      <c r="S114" s="25">
        <f>+'[1]EGR JUNIO 2026'!$Q$97</f>
        <v>0</v>
      </c>
      <c r="T114" s="25">
        <f t="shared" si="10"/>
        <v>0</v>
      </c>
      <c r="U114" s="50">
        <f t="shared" si="8"/>
        <v>0</v>
      </c>
    </row>
    <row r="115" spans="1:26" ht="15.95" customHeight="1" x14ac:dyDescent="0.25">
      <c r="A115" s="35" t="s">
        <v>138</v>
      </c>
      <c r="B115" s="51" t="s">
        <v>73</v>
      </c>
      <c r="C115" s="25">
        <v>5229.67</v>
      </c>
      <c r="D115" s="25">
        <v>2870.33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>
        <f t="shared" si="9"/>
        <v>8100</v>
      </c>
      <c r="S115" s="25">
        <f>+'[1]EGR JUNIO 2026'!$Q$98</f>
        <v>5466.1699999999992</v>
      </c>
      <c r="T115" s="25">
        <f t="shared" si="10"/>
        <v>2633.8300000000008</v>
      </c>
      <c r="U115" s="50">
        <f t="shared" si="8"/>
        <v>1.7368606968242526E-3</v>
      </c>
    </row>
    <row r="116" spans="1:26" ht="33" customHeight="1" x14ac:dyDescent="0.25">
      <c r="A116" s="35" t="s">
        <v>139</v>
      </c>
      <c r="B116" s="51" t="s">
        <v>203</v>
      </c>
      <c r="C116" s="25">
        <v>3031.22</v>
      </c>
      <c r="D116" s="25"/>
      <c r="E116" s="25">
        <v>31.22</v>
      </c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>
        <f t="shared" si="9"/>
        <v>3000</v>
      </c>
      <c r="S116" s="25">
        <f>+'[1]EGR JUNIO 2026'!$Q$99</f>
        <v>1881.65</v>
      </c>
      <c r="T116" s="25">
        <f t="shared" si="10"/>
        <v>1118.3499999999999</v>
      </c>
      <c r="U116" s="50">
        <f t="shared" si="8"/>
        <v>5.9788918569663146E-4</v>
      </c>
    </row>
    <row r="117" spans="1:26" ht="15.95" customHeight="1" x14ac:dyDescent="0.25">
      <c r="A117" s="35" t="s">
        <v>140</v>
      </c>
      <c r="B117" s="51" t="s">
        <v>74</v>
      </c>
      <c r="C117" s="25">
        <v>502171.55</v>
      </c>
      <c r="D117" s="25"/>
      <c r="E117" s="25">
        <v>427641.55</v>
      </c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>
        <f t="shared" si="9"/>
        <v>74530</v>
      </c>
      <c r="S117" s="25">
        <f>+'[1]EGR JUNIO 2026'!$Q$100</f>
        <v>7396.2</v>
      </c>
      <c r="T117" s="25">
        <f t="shared" si="10"/>
        <v>67133.8</v>
      </c>
      <c r="U117" s="50">
        <f t="shared" si="8"/>
        <v>2.3501224963459861E-3</v>
      </c>
    </row>
    <row r="118" spans="1:26" ht="15.95" customHeight="1" x14ac:dyDescent="0.25">
      <c r="A118" s="35" t="s">
        <v>141</v>
      </c>
      <c r="B118" s="51" t="s">
        <v>75</v>
      </c>
      <c r="C118" s="25">
        <v>1119.47</v>
      </c>
      <c r="D118" s="25"/>
      <c r="E118" s="25">
        <v>219.47</v>
      </c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>
        <f t="shared" si="9"/>
        <v>900</v>
      </c>
      <c r="S118" s="25">
        <f>+'[1]EGR JUNIO 2026'!$Q$101</f>
        <v>0</v>
      </c>
      <c r="T118" s="25">
        <f t="shared" si="10"/>
        <v>900</v>
      </c>
      <c r="U118" s="50">
        <f t="shared" si="8"/>
        <v>0</v>
      </c>
    </row>
    <row r="119" spans="1:26" ht="51" customHeight="1" x14ac:dyDescent="0.25">
      <c r="A119" s="35" t="s">
        <v>142</v>
      </c>
      <c r="B119" s="51" t="s">
        <v>204</v>
      </c>
      <c r="C119" s="25">
        <v>38229.32</v>
      </c>
      <c r="D119" s="25"/>
      <c r="E119" s="25">
        <v>4440.32</v>
      </c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>
        <f t="shared" si="9"/>
        <v>33789</v>
      </c>
      <c r="S119" s="25">
        <f>+'[1]EGR JUNIO 2026'!$Q$102</f>
        <v>23797.5</v>
      </c>
      <c r="T119" s="25">
        <f t="shared" si="10"/>
        <v>9991.5</v>
      </c>
      <c r="U119" s="50">
        <f t="shared" si="8"/>
        <v>7.5615911017540907E-3</v>
      </c>
    </row>
    <row r="120" spans="1:26" ht="15.95" customHeight="1" x14ac:dyDescent="0.25">
      <c r="A120" s="35" t="s">
        <v>143</v>
      </c>
      <c r="B120" s="51" t="s">
        <v>76</v>
      </c>
      <c r="C120" s="25">
        <v>67651.27</v>
      </c>
      <c r="D120" s="25">
        <v>310978.73</v>
      </c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>
        <f t="shared" si="9"/>
        <v>378630</v>
      </c>
      <c r="S120" s="25">
        <f>+'[1]EGR JUNIO 2026'!$Q$103</f>
        <v>28840.5</v>
      </c>
      <c r="T120" s="25">
        <f t="shared" si="10"/>
        <v>349789.5</v>
      </c>
      <c r="U120" s="50">
        <f t="shared" si="8"/>
        <v>9.1639906784384429E-3</v>
      </c>
    </row>
    <row r="121" spans="1:26" ht="15.95" customHeight="1" x14ac:dyDescent="0.25">
      <c r="A121" s="35" t="s">
        <v>144</v>
      </c>
      <c r="B121" s="51" t="s">
        <v>77</v>
      </c>
      <c r="C121" s="25">
        <v>18054.5</v>
      </c>
      <c r="D121" s="25">
        <v>48075.5</v>
      </c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>
        <f t="shared" si="9"/>
        <v>66130</v>
      </c>
      <c r="S121" s="25">
        <f>+'[1]EGR JUNIO 2026'!$Q$104</f>
        <v>911.59</v>
      </c>
      <c r="T121" s="25">
        <f t="shared" si="10"/>
        <v>65218.41</v>
      </c>
      <c r="U121" s="50">
        <f t="shared" si="8"/>
        <v>2.896552508645031E-4</v>
      </c>
    </row>
    <row r="122" spans="1:26" ht="15.95" customHeight="1" x14ac:dyDescent="0.25">
      <c r="A122" s="35"/>
      <c r="B122" s="51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50"/>
    </row>
    <row r="123" spans="1:26" ht="15.95" customHeight="1" x14ac:dyDescent="0.25">
      <c r="A123" s="35"/>
      <c r="B123" s="51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50"/>
    </row>
    <row r="124" spans="1:26" ht="15.95" customHeight="1" x14ac:dyDescent="0.25">
      <c r="A124" s="35"/>
      <c r="B124" s="51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50"/>
    </row>
    <row r="125" spans="1:26" ht="15.95" customHeight="1" x14ac:dyDescent="0.25">
      <c r="A125" s="72">
        <v>3</v>
      </c>
      <c r="B125" s="55" t="s">
        <v>78</v>
      </c>
      <c r="C125" s="23">
        <v>0</v>
      </c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>
        <f t="shared" si="9"/>
        <v>0</v>
      </c>
      <c r="S125" s="25"/>
      <c r="T125" s="25"/>
      <c r="U125" s="50"/>
    </row>
    <row r="126" spans="1:26" ht="15.95" customHeight="1" x14ac:dyDescent="0.25">
      <c r="A126" s="35" t="s">
        <v>205</v>
      </c>
      <c r="B126" s="51" t="s">
        <v>206</v>
      </c>
      <c r="C126" s="25">
        <v>26358.85</v>
      </c>
      <c r="D126" s="25"/>
      <c r="E126" s="25">
        <v>16358.85</v>
      </c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>
        <f t="shared" si="9"/>
        <v>9999.9999999999982</v>
      </c>
      <c r="S126" s="25">
        <f>+'[1]EGR JUNIO 2026'!$Q$129</f>
        <v>3897</v>
      </c>
      <c r="T126" s="25">
        <f t="shared" si="10"/>
        <v>6102.9999999999982</v>
      </c>
      <c r="U126" s="50">
        <f>S126/$S$145</f>
        <v>1.2382611838863617E-3</v>
      </c>
    </row>
    <row r="127" spans="1:26" ht="33" customHeight="1" x14ac:dyDescent="0.25">
      <c r="A127" s="35" t="s">
        <v>79</v>
      </c>
      <c r="B127" s="51" t="s">
        <v>207</v>
      </c>
      <c r="C127" s="25">
        <v>0</v>
      </c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>
        <f t="shared" si="9"/>
        <v>0</v>
      </c>
      <c r="S127" s="25">
        <f>+'[1]EGR JUNIO 2026'!$Q$130</f>
        <v>0</v>
      </c>
      <c r="T127" s="25">
        <f t="shared" si="10"/>
        <v>0</v>
      </c>
      <c r="U127" s="50">
        <f>S127/$S$145</f>
        <v>0</v>
      </c>
    </row>
    <row r="128" spans="1:26" ht="15.95" customHeight="1" x14ac:dyDescent="0.25">
      <c r="A128" s="35" t="s">
        <v>208</v>
      </c>
      <c r="B128" s="51" t="s">
        <v>209</v>
      </c>
      <c r="C128" s="25">
        <v>2010873.6</v>
      </c>
      <c r="D128" s="25">
        <v>1046172.4</v>
      </c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>
        <f t="shared" si="9"/>
        <v>3057046</v>
      </c>
      <c r="S128" s="25">
        <f>+'[1]EGR JUNIO 2026'!$Q$131</f>
        <v>15416</v>
      </c>
      <c r="T128" s="25">
        <f t="shared" si="10"/>
        <v>3041630</v>
      </c>
      <c r="U128" s="50">
        <f>S128/$S$145</f>
        <v>4.8983922018968826E-3</v>
      </c>
      <c r="V128" s="88">
        <v>55000</v>
      </c>
      <c r="W128" s="88" t="s">
        <v>294</v>
      </c>
      <c r="X128" s="88"/>
      <c r="Y128" s="88"/>
      <c r="Z128" s="88"/>
    </row>
    <row r="129" spans="1:23" ht="15.95" customHeight="1" x14ac:dyDescent="0.25">
      <c r="A129" s="35">
        <v>325</v>
      </c>
      <c r="B129" s="51" t="s">
        <v>241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>
        <f t="shared" si="9"/>
        <v>0</v>
      </c>
      <c r="S129" s="25">
        <f>+'[1]EGR JUNIO 2026'!$Q$132</f>
        <v>0</v>
      </c>
      <c r="T129" s="25">
        <f t="shared" si="10"/>
        <v>0</v>
      </c>
      <c r="U129" s="50">
        <f>S129/$S$145</f>
        <v>0</v>
      </c>
    </row>
    <row r="130" spans="1:23" ht="15.95" customHeight="1" x14ac:dyDescent="0.25">
      <c r="A130" s="35" t="s">
        <v>210</v>
      </c>
      <c r="B130" s="51" t="s">
        <v>211</v>
      </c>
      <c r="C130" s="25">
        <v>2133.6</v>
      </c>
      <c r="D130" s="25">
        <v>23866.400000000001</v>
      </c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>
        <f t="shared" si="9"/>
        <v>26000</v>
      </c>
      <c r="S130" s="25">
        <f>+'[1]EGR JUNIO 2026'!$Q$133</f>
        <v>7594</v>
      </c>
      <c r="T130" s="25">
        <f t="shared" si="10"/>
        <v>18406</v>
      </c>
      <c r="U130" s="50">
        <f>S130/$S$145</f>
        <v>2.4129729100418351E-3</v>
      </c>
    </row>
    <row r="131" spans="1:23" ht="15.95" customHeight="1" x14ac:dyDescent="0.25">
      <c r="A131" s="35">
        <v>328</v>
      </c>
      <c r="B131" s="51" t="s">
        <v>228</v>
      </c>
      <c r="C131" s="25">
        <v>24042.37</v>
      </c>
      <c r="D131" s="25">
        <v>125957.63</v>
      </c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>
        <f t="shared" si="9"/>
        <v>150000</v>
      </c>
      <c r="S131" s="25">
        <f>+'[1]EGR JUNIO 2026'!$Q$134</f>
        <v>455</v>
      </c>
      <c r="T131" s="25">
        <f t="shared" si="10"/>
        <v>149545</v>
      </c>
      <c r="U131" s="50">
        <f>+S131/S145</f>
        <v>1.4457501633777125E-4</v>
      </c>
    </row>
    <row r="132" spans="1:23" ht="15.95" customHeight="1" x14ac:dyDescent="0.25">
      <c r="A132" s="35" t="s">
        <v>212</v>
      </c>
      <c r="B132" s="51" t="s">
        <v>213</v>
      </c>
      <c r="C132" s="25">
        <v>6346.19</v>
      </c>
      <c r="D132" s="25">
        <v>96983.81</v>
      </c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>
        <f t="shared" si="9"/>
        <v>103330</v>
      </c>
      <c r="S132" s="25">
        <f>+'[1]EGR JUNIO 2026'!$Q$135</f>
        <v>0</v>
      </c>
      <c r="T132" s="25">
        <f t="shared" si="10"/>
        <v>103330</v>
      </c>
      <c r="U132" s="50">
        <f>S132/$S$145</f>
        <v>0</v>
      </c>
    </row>
    <row r="133" spans="1:23" ht="32.25" customHeight="1" x14ac:dyDescent="0.25">
      <c r="A133" s="35" t="s">
        <v>214</v>
      </c>
      <c r="B133" s="51" t="s">
        <v>215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>
        <f t="shared" si="9"/>
        <v>0</v>
      </c>
      <c r="S133" s="25">
        <f>+'[1]EGR JUNIO 2026'!$Q$136</f>
        <v>0</v>
      </c>
      <c r="T133" s="25">
        <f t="shared" si="10"/>
        <v>0</v>
      </c>
      <c r="U133" s="50">
        <f>S133/$S$145</f>
        <v>0</v>
      </c>
    </row>
    <row r="134" spans="1:23" ht="15.95" customHeight="1" x14ac:dyDescent="0.25">
      <c r="A134" s="35"/>
      <c r="B134" s="51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>
        <f t="shared" si="9"/>
        <v>0</v>
      </c>
      <c r="S134" s="25"/>
      <c r="T134" s="25"/>
      <c r="U134" s="50"/>
    </row>
    <row r="135" spans="1:23" ht="15.95" customHeight="1" x14ac:dyDescent="0.25">
      <c r="A135" s="35"/>
      <c r="B135" s="51"/>
      <c r="C135" s="25">
        <v>0</v>
      </c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>
        <f t="shared" si="9"/>
        <v>0</v>
      </c>
      <c r="S135" s="25"/>
      <c r="T135" s="25"/>
      <c r="U135" s="50"/>
    </row>
    <row r="136" spans="1:23" ht="15.95" customHeight="1" x14ac:dyDescent="0.25">
      <c r="A136" s="72">
        <v>4</v>
      </c>
      <c r="B136" s="55" t="s">
        <v>80</v>
      </c>
      <c r="C136" s="23">
        <v>0</v>
      </c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>
        <f t="shared" si="9"/>
        <v>0</v>
      </c>
      <c r="S136" s="25"/>
      <c r="T136" s="25"/>
      <c r="U136" s="50"/>
    </row>
    <row r="137" spans="1:23" ht="15.95" customHeight="1" x14ac:dyDescent="0.25">
      <c r="A137" s="35" t="s">
        <v>216</v>
      </c>
      <c r="B137" s="51" t="s">
        <v>81</v>
      </c>
      <c r="C137" s="25">
        <v>185045</v>
      </c>
      <c r="D137" s="25">
        <v>234955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>
        <f t="shared" si="9"/>
        <v>420000</v>
      </c>
      <c r="S137" s="25">
        <f>+'[1]EGR JUNIO 2026'!$Q$140</f>
        <v>2097.5100000000002</v>
      </c>
      <c r="T137" s="25">
        <f t="shared" si="10"/>
        <v>417902.49</v>
      </c>
      <c r="U137" s="50">
        <f>S137/$S$145</f>
        <v>6.6647811542557933E-4</v>
      </c>
    </row>
    <row r="138" spans="1:23" ht="15.95" customHeight="1" x14ac:dyDescent="0.25">
      <c r="A138" s="35" t="s">
        <v>217</v>
      </c>
      <c r="B138" s="51" t="s">
        <v>218</v>
      </c>
      <c r="C138" s="25">
        <v>8025</v>
      </c>
      <c r="D138" s="25">
        <v>11975</v>
      </c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>
        <f t="shared" si="9"/>
        <v>20000</v>
      </c>
      <c r="S138" s="25">
        <f>+'[1]EGR JUNIO 2026'!$Q$141</f>
        <v>0</v>
      </c>
      <c r="T138" s="25">
        <f t="shared" si="10"/>
        <v>20000</v>
      </c>
      <c r="U138" s="50">
        <f>S138/$S$145</f>
        <v>0</v>
      </c>
    </row>
    <row r="139" spans="1:23" ht="15.95" customHeight="1" x14ac:dyDescent="0.25">
      <c r="A139" s="35" t="s">
        <v>219</v>
      </c>
      <c r="B139" s="51" t="s">
        <v>220</v>
      </c>
      <c r="C139" s="25">
        <v>48000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>
        <f t="shared" si="9"/>
        <v>48000</v>
      </c>
      <c r="S139" s="25">
        <f>+'[1]EGR JUNIO 2026'!$Q$142</f>
        <v>2750</v>
      </c>
      <c r="T139" s="25">
        <f t="shared" si="10"/>
        <v>45250</v>
      </c>
      <c r="U139" s="50">
        <f>S139/$S$145</f>
        <v>8.7380504379971642E-4</v>
      </c>
      <c r="W139" s="9">
        <f>500*12</f>
        <v>6000</v>
      </c>
    </row>
    <row r="140" spans="1:23" ht="33" customHeight="1" x14ac:dyDescent="0.25">
      <c r="A140" s="35">
        <v>453</v>
      </c>
      <c r="B140" s="51" t="s">
        <v>240</v>
      </c>
      <c r="C140" s="25">
        <v>51000</v>
      </c>
      <c r="D140" s="25">
        <v>4000</v>
      </c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>
        <f t="shared" si="9"/>
        <v>55000</v>
      </c>
      <c r="S140" s="25">
        <f>+'[1]EGR JUNIO 2026'!$Q$143</f>
        <v>0</v>
      </c>
      <c r="T140" s="25">
        <f t="shared" si="10"/>
        <v>55000</v>
      </c>
      <c r="U140" s="50"/>
      <c r="W140" s="11"/>
    </row>
    <row r="141" spans="1:23" ht="33" customHeight="1" x14ac:dyDescent="0.25">
      <c r="A141" s="35" t="s">
        <v>221</v>
      </c>
      <c r="B141" s="51" t="s">
        <v>222</v>
      </c>
      <c r="C141" s="25">
        <v>13587.93</v>
      </c>
      <c r="D141" s="25"/>
      <c r="E141" s="25">
        <v>5087.93</v>
      </c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>
        <f t="shared" si="9"/>
        <v>8500</v>
      </c>
      <c r="S141" s="25">
        <f>+'[1]EGR JUNIO 2026'!$Q$144</f>
        <v>4296.63</v>
      </c>
      <c r="T141" s="25">
        <f>R141-S141</f>
        <v>4203.37</v>
      </c>
      <c r="U141" s="50">
        <f>S141/$S$145</f>
        <v>1.3652425328513364E-3</v>
      </c>
    </row>
    <row r="142" spans="1:23" ht="15.95" customHeight="1" x14ac:dyDescent="0.25">
      <c r="A142" s="35"/>
      <c r="B142" s="51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50"/>
    </row>
    <row r="143" spans="1:23" ht="15.95" customHeight="1" x14ac:dyDescent="0.25">
      <c r="A143" s="72">
        <v>9</v>
      </c>
      <c r="B143" s="55" t="s">
        <v>246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>
        <f t="shared" si="9"/>
        <v>0</v>
      </c>
      <c r="S143" s="25"/>
      <c r="T143" s="25"/>
      <c r="U143" s="50"/>
    </row>
    <row r="144" spans="1:23" ht="15.95" customHeight="1" thickBot="1" x14ac:dyDescent="0.3">
      <c r="A144" s="35">
        <v>913</v>
      </c>
      <c r="B144" s="51" t="s">
        <v>245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>
        <v>0</v>
      </c>
      <c r="S144" s="25"/>
      <c r="T144" s="25">
        <f>R144-S144</f>
        <v>0</v>
      </c>
      <c r="U144" s="50">
        <f>S144/$S$145</f>
        <v>0</v>
      </c>
    </row>
    <row r="145" spans="1:21" ht="18" customHeight="1" thickBot="1" x14ac:dyDescent="0.3">
      <c r="A145" s="29"/>
      <c r="B145" s="57" t="s">
        <v>88</v>
      </c>
      <c r="C145" s="30">
        <f t="shared" ref="C145:T145" si="11">SUM(C31:C144)</f>
        <v>13235255.300000003</v>
      </c>
      <c r="D145" s="30">
        <f t="shared" si="11"/>
        <v>4218771.17</v>
      </c>
      <c r="E145" s="30">
        <f t="shared" si="11"/>
        <v>2817580.7100000004</v>
      </c>
      <c r="F145" s="30">
        <f t="shared" si="11"/>
        <v>0</v>
      </c>
      <c r="G145" s="30">
        <f t="shared" si="11"/>
        <v>0</v>
      </c>
      <c r="H145" s="30">
        <f t="shared" si="11"/>
        <v>0</v>
      </c>
      <c r="I145" s="30">
        <f t="shared" si="11"/>
        <v>0</v>
      </c>
      <c r="J145" s="30">
        <f t="shared" si="11"/>
        <v>0</v>
      </c>
      <c r="K145" s="30">
        <f t="shared" si="11"/>
        <v>0</v>
      </c>
      <c r="L145" s="30">
        <f t="shared" si="11"/>
        <v>0</v>
      </c>
      <c r="M145" s="30">
        <f t="shared" si="11"/>
        <v>0</v>
      </c>
      <c r="N145" s="30">
        <f>SUM(N31:N144)</f>
        <v>0</v>
      </c>
      <c r="O145" s="30">
        <f>SUM(O31:O144)</f>
        <v>0</v>
      </c>
      <c r="P145" s="30">
        <f>SUM(P31:P144)</f>
        <v>0</v>
      </c>
      <c r="Q145" s="30">
        <f>SUM(Q31:Q144)</f>
        <v>0</v>
      </c>
      <c r="R145" s="30">
        <f t="shared" si="11"/>
        <v>14636445.76</v>
      </c>
      <c r="S145" s="30">
        <f t="shared" si="11"/>
        <v>3147155.0999999992</v>
      </c>
      <c r="T145" s="30">
        <f t="shared" si="11"/>
        <v>11469290.659999996</v>
      </c>
      <c r="U145" s="36">
        <v>1</v>
      </c>
    </row>
    <row r="146" spans="1:21" x14ac:dyDescent="0.2">
      <c r="A146" s="37"/>
      <c r="B146" s="59"/>
      <c r="C146" s="46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94"/>
      <c r="T146" s="38"/>
    </row>
    <row r="147" spans="1:21" x14ac:dyDescent="0.2">
      <c r="A147" s="37"/>
      <c r="C147" s="67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94"/>
      <c r="T147" s="38"/>
    </row>
    <row r="148" spans="1:21" x14ac:dyDescent="0.2">
      <c r="A148" s="37"/>
      <c r="C148" s="67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94"/>
      <c r="T148" s="38"/>
    </row>
    <row r="149" spans="1:21" ht="15.75" thickBot="1" x14ac:dyDescent="0.25">
      <c r="E149" s="10"/>
      <c r="F149" s="3"/>
      <c r="J149" s="9"/>
      <c r="K149" s="9"/>
      <c r="L149" s="9"/>
      <c r="M149" s="9"/>
      <c r="N149" s="9"/>
      <c r="O149" s="9"/>
      <c r="P149" s="9"/>
      <c r="Q149" s="9"/>
      <c r="R149" s="11"/>
      <c r="S149" s="11"/>
    </row>
    <row r="150" spans="1:21" ht="15.75" x14ac:dyDescent="0.25">
      <c r="A150" s="1" t="s">
        <v>82</v>
      </c>
      <c r="B150" s="61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1"/>
    </row>
    <row r="151" spans="1:21" ht="15.75" x14ac:dyDescent="0.25">
      <c r="A151" s="4" t="s">
        <v>2</v>
      </c>
      <c r="B151" s="52"/>
      <c r="C151" s="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1"/>
    </row>
    <row r="152" spans="1:21" ht="5.0999999999999996" customHeight="1" thickBot="1" x14ac:dyDescent="0.25">
      <c r="A152" s="7"/>
      <c r="B152" s="62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1"/>
    </row>
    <row r="153" spans="1:21" ht="6.95" customHeight="1" x14ac:dyDescent="0.2">
      <c r="A153" s="73"/>
      <c r="B153" s="59"/>
      <c r="C153" s="7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1"/>
    </row>
    <row r="154" spans="1:21" x14ac:dyDescent="0.2">
      <c r="A154" s="75" t="s">
        <v>83</v>
      </c>
      <c r="C154" s="7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1"/>
    </row>
    <row r="155" spans="1:21" ht="15.75" x14ac:dyDescent="0.25">
      <c r="A155" s="77" t="s">
        <v>259</v>
      </c>
      <c r="C155" s="78">
        <v>5662637.9900000002</v>
      </c>
      <c r="D155" s="3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1"/>
    </row>
    <row r="156" spans="1:21" x14ac:dyDescent="0.2">
      <c r="A156" s="77"/>
      <c r="C156" s="79"/>
      <c r="D156" s="3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1"/>
    </row>
    <row r="157" spans="1:21" x14ac:dyDescent="0.2">
      <c r="A157" s="77"/>
      <c r="C157" s="79"/>
      <c r="D157" s="3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1"/>
    </row>
    <row r="158" spans="1:21" x14ac:dyDescent="0.2">
      <c r="A158" s="77" t="s">
        <v>84</v>
      </c>
      <c r="C158" s="79">
        <f>S26</f>
        <v>4037416.3099999991</v>
      </c>
      <c r="D158" s="3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1"/>
    </row>
    <row r="159" spans="1:21" x14ac:dyDescent="0.2">
      <c r="A159" s="77" t="s">
        <v>85</v>
      </c>
      <c r="C159" s="80">
        <f>-S145</f>
        <v>-3147155.0999999992</v>
      </c>
      <c r="D159" s="3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1"/>
    </row>
    <row r="160" spans="1:21" ht="15.75" x14ac:dyDescent="0.25">
      <c r="A160" s="81" t="s">
        <v>291</v>
      </c>
      <c r="B160" s="53"/>
      <c r="C160" s="78">
        <f>+C158+C159</f>
        <v>890261.21</v>
      </c>
      <c r="D160" s="3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1"/>
      <c r="T160" s="3"/>
    </row>
    <row r="161" spans="1:19" ht="15.75" x14ac:dyDescent="0.25">
      <c r="A161" s="81"/>
      <c r="B161" s="53"/>
      <c r="C161" s="78"/>
      <c r="D161" s="3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1"/>
    </row>
    <row r="162" spans="1:19" x14ac:dyDescent="0.2">
      <c r="A162" s="77"/>
      <c r="C162" s="79"/>
      <c r="D162" s="3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1"/>
    </row>
    <row r="163" spans="1:19" x14ac:dyDescent="0.2">
      <c r="A163" s="75" t="s">
        <v>86</v>
      </c>
      <c r="C163" s="79"/>
      <c r="D163" s="3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1"/>
    </row>
    <row r="164" spans="1:19" ht="15" customHeight="1" x14ac:dyDescent="0.2">
      <c r="A164" s="77"/>
      <c r="C164" s="79"/>
      <c r="D164" s="3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1"/>
    </row>
    <row r="165" spans="1:19" x14ac:dyDescent="0.2">
      <c r="A165" s="77" t="s">
        <v>292</v>
      </c>
      <c r="C165" s="79"/>
      <c r="D165" s="4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1"/>
    </row>
    <row r="166" spans="1:19" x14ac:dyDescent="0.2">
      <c r="A166" s="96" t="s">
        <v>280</v>
      </c>
      <c r="C166" s="79">
        <v>308.08</v>
      </c>
      <c r="D166" s="4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1"/>
    </row>
    <row r="167" spans="1:19" x14ac:dyDescent="0.2">
      <c r="A167" s="96" t="s">
        <v>281</v>
      </c>
      <c r="C167" s="79">
        <v>13010.05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1"/>
    </row>
    <row r="168" spans="1:19" x14ac:dyDescent="0.2">
      <c r="A168" s="96" t="s">
        <v>282</v>
      </c>
      <c r="C168" s="79">
        <v>2744.82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1"/>
    </row>
    <row r="169" spans="1:19" x14ac:dyDescent="0.2">
      <c r="A169" s="96" t="s">
        <v>283</v>
      </c>
      <c r="C169" s="79">
        <v>7274.05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1"/>
    </row>
    <row r="170" spans="1:19" x14ac:dyDescent="0.2">
      <c r="A170" s="95" t="s">
        <v>284</v>
      </c>
      <c r="C170" s="79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1"/>
    </row>
    <row r="171" spans="1:19" x14ac:dyDescent="0.2">
      <c r="A171" s="95" t="s">
        <v>279</v>
      </c>
      <c r="C171" s="79">
        <v>-0.01</v>
      </c>
      <c r="D171" s="6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1"/>
    </row>
    <row r="172" spans="1:19" x14ac:dyDescent="0.2">
      <c r="A172" s="95" t="s">
        <v>287</v>
      </c>
      <c r="C172" s="79">
        <v>0.12</v>
      </c>
      <c r="D172" s="4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1"/>
    </row>
    <row r="173" spans="1:19" x14ac:dyDescent="0.2">
      <c r="A173" s="77"/>
      <c r="C173" s="79"/>
      <c r="D173" s="4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1"/>
    </row>
    <row r="174" spans="1:19" x14ac:dyDescent="0.2">
      <c r="A174" s="77"/>
      <c r="C174" s="79"/>
      <c r="D174" s="4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1"/>
    </row>
    <row r="175" spans="1:19" x14ac:dyDescent="0.2">
      <c r="A175" s="77"/>
      <c r="C175" s="80"/>
      <c r="D175" s="4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1"/>
    </row>
    <row r="176" spans="1:19" ht="18.75" customHeight="1" x14ac:dyDescent="0.25">
      <c r="A176" s="81" t="s">
        <v>253</v>
      </c>
      <c r="B176" s="53" t="s">
        <v>252</v>
      </c>
      <c r="C176" s="78">
        <f>SUM(C162:C175)</f>
        <v>23337.11</v>
      </c>
      <c r="D176" s="8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1"/>
    </row>
    <row r="177" spans="1:21" ht="25.5" customHeight="1" thickBot="1" x14ac:dyDescent="0.3">
      <c r="A177" s="83" t="s">
        <v>293</v>
      </c>
      <c r="B177" s="84"/>
      <c r="C177" s="85">
        <f>+C155+C160+C176</f>
        <v>6576236.3100000005</v>
      </c>
      <c r="D177" s="7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1"/>
      <c r="U177" s="3"/>
    </row>
    <row r="178" spans="1:21" ht="25.5" customHeight="1" x14ac:dyDescent="0.2">
      <c r="B178" s="8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1"/>
    </row>
    <row r="179" spans="1:21" x14ac:dyDescent="0.2">
      <c r="C179" s="11"/>
      <c r="D179" s="3"/>
      <c r="J179" s="9"/>
      <c r="K179" s="9"/>
      <c r="L179" s="9"/>
      <c r="M179" s="9"/>
      <c r="N179" s="9"/>
      <c r="O179" s="9"/>
      <c r="P179" s="9"/>
      <c r="Q179" s="9"/>
      <c r="R179" s="3"/>
      <c r="S179" s="11"/>
    </row>
    <row r="180" spans="1:21" x14ac:dyDescent="0.2">
      <c r="C180" s="11"/>
      <c r="D180" s="3"/>
      <c r="J180" s="9"/>
      <c r="K180" s="9"/>
      <c r="L180" s="9"/>
      <c r="M180" s="9"/>
      <c r="N180" s="9"/>
      <c r="O180" s="9"/>
      <c r="P180" s="9"/>
      <c r="Q180" s="9"/>
      <c r="R180" s="3"/>
      <c r="S180" s="11"/>
    </row>
    <row r="181" spans="1:21" x14ac:dyDescent="0.2">
      <c r="C181" s="11"/>
      <c r="D181" s="3"/>
      <c r="J181" s="9"/>
      <c r="K181" s="9"/>
      <c r="L181" s="9"/>
      <c r="M181" s="9"/>
      <c r="N181" s="9"/>
      <c r="O181" s="9"/>
      <c r="P181" s="9"/>
      <c r="Q181" s="9"/>
      <c r="S181" s="11"/>
    </row>
    <row r="182" spans="1:21" x14ac:dyDescent="0.2">
      <c r="C182" s="11"/>
      <c r="D182" s="3"/>
      <c r="J182" s="9"/>
      <c r="K182" s="9"/>
      <c r="L182" s="9"/>
      <c r="M182" s="9"/>
      <c r="N182" s="9"/>
      <c r="O182" s="9"/>
      <c r="P182" s="9"/>
      <c r="Q182" s="9"/>
      <c r="S182" s="11"/>
    </row>
    <row r="183" spans="1:21" x14ac:dyDescent="0.2">
      <c r="B183" s="60" t="s">
        <v>288</v>
      </c>
      <c r="E183" s="9" t="s">
        <v>236</v>
      </c>
      <c r="G183" s="48"/>
      <c r="J183" s="49"/>
      <c r="K183" s="49"/>
      <c r="L183" s="9"/>
      <c r="M183" s="9"/>
      <c r="N183" s="9"/>
      <c r="O183" s="9"/>
      <c r="P183" s="49"/>
      <c r="Q183" s="49"/>
      <c r="S183" s="11"/>
    </row>
    <row r="184" spans="1:21" x14ac:dyDescent="0.2">
      <c r="B184" s="60" t="s">
        <v>87</v>
      </c>
      <c r="E184" s="87" t="s">
        <v>238</v>
      </c>
      <c r="G184" s="48"/>
      <c r="J184" s="48"/>
      <c r="K184" s="48"/>
      <c r="L184" s="9"/>
      <c r="M184" s="9"/>
      <c r="N184" s="9"/>
      <c r="O184" s="9"/>
      <c r="P184" s="48"/>
      <c r="Q184" s="48"/>
      <c r="S184" s="11"/>
    </row>
    <row r="187" spans="1:21" x14ac:dyDescent="0.2">
      <c r="J187" s="9"/>
      <c r="K187" s="9"/>
      <c r="L187" s="9"/>
      <c r="M187" s="9"/>
      <c r="N187" s="9"/>
      <c r="O187" s="9"/>
      <c r="P187" s="9"/>
      <c r="Q187" s="9"/>
      <c r="S187" s="11"/>
    </row>
    <row r="188" spans="1:21" x14ac:dyDescent="0.2">
      <c r="J188" s="9"/>
      <c r="K188" s="9"/>
      <c r="L188" s="9"/>
      <c r="M188" s="9"/>
      <c r="N188" s="9"/>
      <c r="O188" s="9"/>
      <c r="P188" s="9"/>
      <c r="Q188" s="9"/>
      <c r="S188" s="11"/>
    </row>
    <row r="189" spans="1:21" ht="30" x14ac:dyDescent="0.2">
      <c r="B189" s="60" t="s">
        <v>237</v>
      </c>
      <c r="E189" s="9" t="s">
        <v>247</v>
      </c>
      <c r="J189" s="9"/>
      <c r="K189" s="9"/>
      <c r="L189" s="9"/>
      <c r="M189" s="9"/>
      <c r="N189" s="9"/>
      <c r="O189" s="9"/>
      <c r="P189" s="9"/>
      <c r="Q189" s="9"/>
      <c r="S189" s="11"/>
    </row>
    <row r="190" spans="1:21" x14ac:dyDescent="0.2">
      <c r="B190" s="60" t="s">
        <v>234</v>
      </c>
      <c r="E190" s="87" t="s">
        <v>255</v>
      </c>
      <c r="I190" s="3"/>
      <c r="J190" s="9"/>
      <c r="K190" s="3"/>
      <c r="L190" s="9"/>
      <c r="M190" s="3"/>
      <c r="N190" s="3"/>
      <c r="O190" s="3"/>
      <c r="P190" s="3"/>
      <c r="Q190" s="3"/>
      <c r="R190" s="3"/>
    </row>
    <row r="191" spans="1:21" x14ac:dyDescent="0.2">
      <c r="I191" s="3"/>
      <c r="K191" s="44"/>
      <c r="M191" s="44"/>
      <c r="N191" s="44"/>
      <c r="O191" s="44"/>
      <c r="P191" s="44"/>
      <c r="Q191" s="44"/>
    </row>
    <row r="192" spans="1:21" x14ac:dyDescent="0.2">
      <c r="G192" s="41"/>
      <c r="I192" s="41"/>
      <c r="K192" s="45"/>
      <c r="M192" s="45"/>
      <c r="N192" s="45"/>
      <c r="O192" s="45"/>
      <c r="P192" s="45"/>
      <c r="Q192" s="45"/>
    </row>
    <row r="193" spans="7:18" x14ac:dyDescent="0.2">
      <c r="G193" s="41"/>
      <c r="I193" s="41"/>
      <c r="K193" s="45"/>
      <c r="M193" s="45"/>
      <c r="N193" s="45"/>
      <c r="O193" s="45"/>
      <c r="P193" s="45"/>
      <c r="Q193" s="45"/>
      <c r="R193" s="3"/>
    </row>
    <row r="194" spans="7:18" x14ac:dyDescent="0.2">
      <c r="G194" s="41"/>
      <c r="R194" s="3"/>
    </row>
    <row r="195" spans="7:18" x14ac:dyDescent="0.2">
      <c r="G195" s="41"/>
    </row>
    <row r="196" spans="7:18" x14ac:dyDescent="0.2">
      <c r="G196" s="41"/>
    </row>
    <row r="197" spans="7:18" x14ac:dyDescent="0.2">
      <c r="G197" s="41"/>
      <c r="R197" s="3"/>
    </row>
    <row r="198" spans="7:18" x14ac:dyDescent="0.2">
      <c r="G198" s="41"/>
    </row>
    <row r="199" spans="7:18" x14ac:dyDescent="0.2">
      <c r="G199" s="41"/>
    </row>
    <row r="200" spans="7:18" x14ac:dyDescent="0.2">
      <c r="G200" s="41"/>
    </row>
    <row r="201" spans="7:18" x14ac:dyDescent="0.2">
      <c r="G201" s="41"/>
    </row>
    <row r="202" spans="7:18" x14ac:dyDescent="0.2">
      <c r="G202" s="41"/>
    </row>
    <row r="203" spans="7:18" x14ac:dyDescent="0.2">
      <c r="G203" s="41"/>
    </row>
    <row r="204" spans="7:18" x14ac:dyDescent="0.2">
      <c r="G204" s="41"/>
    </row>
    <row r="205" spans="7:18" x14ac:dyDescent="0.2">
      <c r="G205" s="41"/>
    </row>
    <row r="206" spans="7:18" x14ac:dyDescent="0.2">
      <c r="G206" s="41"/>
    </row>
    <row r="207" spans="7:18" x14ac:dyDescent="0.2">
      <c r="G207" s="41"/>
    </row>
    <row r="208" spans="7:18" x14ac:dyDescent="0.2">
      <c r="G208" s="41"/>
    </row>
    <row r="209" spans="7:7" x14ac:dyDescent="0.2">
      <c r="G209" s="41"/>
    </row>
  </sheetData>
  <mergeCells count="7">
    <mergeCell ref="S6:S7"/>
    <mergeCell ref="B6:B7"/>
    <mergeCell ref="H6:I6"/>
    <mergeCell ref="J6:K6"/>
    <mergeCell ref="L6:M6"/>
    <mergeCell ref="N6:O6"/>
    <mergeCell ref="P6:Q6"/>
  </mergeCells>
  <pageMargins left="1.2204724409448819" right="0.23622047244094491" top="0.74803149606299213" bottom="0.74803149606299213" header="0.31496062992125984" footer="0.31496062992125984"/>
  <pageSetup scale="60" fitToHeight="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ENERO 2026</vt:lpstr>
      <vt:lpstr>FEBRERO 2026</vt:lpstr>
      <vt:lpstr>MARZO 2026</vt:lpstr>
      <vt:lpstr>ABRIL 2026</vt:lpstr>
      <vt:lpstr>MAYO 2026</vt:lpstr>
      <vt:lpstr>JUNIO 2026</vt:lpstr>
      <vt:lpstr>'ABRIL 2026'!Área_de_impresión</vt:lpstr>
      <vt:lpstr>'ENERO 2026'!Área_de_impresión</vt:lpstr>
      <vt:lpstr>'FEBRERO 2026'!Área_de_impresión</vt:lpstr>
      <vt:lpstr>'JUNIO 2026'!Área_de_impresión</vt:lpstr>
      <vt:lpstr>'MARZO 2026'!Área_de_impresión</vt:lpstr>
      <vt:lpstr>'MAYO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Coordinador Financiero</cp:lastModifiedBy>
  <cp:lastPrinted>2026-07-24T21:41:02Z</cp:lastPrinted>
  <dcterms:created xsi:type="dcterms:W3CDTF">2018-02-13T22:14:16Z</dcterms:created>
  <dcterms:modified xsi:type="dcterms:W3CDTF">2026-07-24T21:41:05Z</dcterms:modified>
</cp:coreProperties>
</file>